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Grigorova\Desktop\2026\Politiki i programi 2026\2026 PP_III_trim\MF\"/>
    </mc:Choice>
  </mc:AlternateContent>
  <bookViews>
    <workbookView xWindow="0" yWindow="0" windowWidth="144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B4" i="1" l="1"/>
  <c r="D118" i="1"/>
  <c r="D76" i="1"/>
  <c r="D55" i="1"/>
  <c r="D142" i="1"/>
  <c r="D13" i="1"/>
  <c r="D141" i="1"/>
  <c r="G58" i="1" l="1"/>
  <c r="G65" i="1" s="1"/>
  <c r="E10" i="1" l="1"/>
  <c r="A4" i="2" l="1"/>
  <c r="F10" i="1" l="1"/>
  <c r="H154" i="1" l="1"/>
  <c r="G154" i="1"/>
  <c r="F154" i="1"/>
  <c r="E154" i="1"/>
  <c r="D154" i="1"/>
  <c r="C154" i="1"/>
  <c r="H150" i="1"/>
  <c r="G150" i="1"/>
  <c r="F150" i="1"/>
  <c r="E150" i="1"/>
  <c r="D150" i="1"/>
  <c r="C150" i="1"/>
  <c r="H149" i="1"/>
  <c r="G149" i="1"/>
  <c r="F149" i="1"/>
  <c r="E149" i="1"/>
  <c r="D149" i="1"/>
  <c r="H148" i="1"/>
  <c r="G148" i="1"/>
  <c r="F148" i="1"/>
  <c r="E148" i="1"/>
  <c r="D148" i="1"/>
  <c r="C148" i="1"/>
  <c r="H147" i="1"/>
  <c r="G147" i="1"/>
  <c r="F147" i="1"/>
  <c r="E147" i="1"/>
  <c r="D147" i="1"/>
  <c r="C147" i="1"/>
  <c r="H143" i="1"/>
  <c r="G143" i="1"/>
  <c r="F143" i="1"/>
  <c r="E143" i="1"/>
  <c r="D143" i="1"/>
  <c r="D139" i="1" s="1"/>
  <c r="C143" i="1"/>
  <c r="H142" i="1"/>
  <c r="G142" i="1"/>
  <c r="F142" i="1"/>
  <c r="E142" i="1"/>
  <c r="C142" i="1"/>
  <c r="H141" i="1"/>
  <c r="G141" i="1"/>
  <c r="F141" i="1"/>
  <c r="E141" i="1"/>
  <c r="C141" i="1"/>
  <c r="H121" i="1"/>
  <c r="G121" i="1"/>
  <c r="F121" i="1"/>
  <c r="E121" i="1"/>
  <c r="D121" i="1"/>
  <c r="C121" i="1"/>
  <c r="H115" i="1"/>
  <c r="G115" i="1"/>
  <c r="G128" i="1" s="1"/>
  <c r="F115" i="1"/>
  <c r="E115" i="1"/>
  <c r="D115" i="1"/>
  <c r="C115" i="1"/>
  <c r="H100" i="1"/>
  <c r="G100" i="1"/>
  <c r="F100" i="1"/>
  <c r="E100" i="1"/>
  <c r="D100" i="1"/>
  <c r="C100" i="1"/>
  <c r="H94" i="1"/>
  <c r="G94" i="1"/>
  <c r="F94" i="1"/>
  <c r="E94" i="1"/>
  <c r="E107" i="1" s="1"/>
  <c r="E25" i="2" s="1"/>
  <c r="D94" i="1"/>
  <c r="C94" i="1"/>
  <c r="C107" i="1" s="1"/>
  <c r="C25" i="2" s="1"/>
  <c r="H79" i="1"/>
  <c r="G79" i="1"/>
  <c r="F79" i="1"/>
  <c r="E79" i="1"/>
  <c r="D79" i="1"/>
  <c r="C79" i="1"/>
  <c r="H73" i="1"/>
  <c r="G73" i="1"/>
  <c r="F73" i="1"/>
  <c r="E73" i="1"/>
  <c r="D73" i="1"/>
  <c r="C73" i="1"/>
  <c r="H58" i="1"/>
  <c r="F58" i="1"/>
  <c r="E58" i="1"/>
  <c r="D58" i="1"/>
  <c r="C58" i="1"/>
  <c r="H52" i="1"/>
  <c r="G52" i="1"/>
  <c r="F52" i="1"/>
  <c r="E52" i="1"/>
  <c r="D52" i="1"/>
  <c r="D65" i="1" s="1"/>
  <c r="C52" i="1"/>
  <c r="H37" i="1"/>
  <c r="G37" i="1"/>
  <c r="F37" i="1"/>
  <c r="E37" i="1"/>
  <c r="D37" i="1"/>
  <c r="C37" i="1"/>
  <c r="H31" i="1"/>
  <c r="G31" i="1"/>
  <c r="F31" i="1"/>
  <c r="E31" i="1"/>
  <c r="D31" i="1"/>
  <c r="C31" i="1"/>
  <c r="E16" i="1"/>
  <c r="C128" i="1" l="1"/>
  <c r="C26" i="2" s="1"/>
  <c r="C65" i="1"/>
  <c r="C21" i="2" s="1"/>
  <c r="C20" i="2" s="1"/>
  <c r="H128" i="1"/>
  <c r="H26" i="2" s="1"/>
  <c r="H107" i="1"/>
  <c r="H25" i="2" s="1"/>
  <c r="H86" i="1"/>
  <c r="H24" i="2" s="1"/>
  <c r="H65" i="1"/>
  <c r="H21" i="2" s="1"/>
  <c r="H20" i="2" s="1"/>
  <c r="H44" i="1"/>
  <c r="H18" i="2" s="1"/>
  <c r="H17" i="2" s="1"/>
  <c r="G26" i="2"/>
  <c r="G107" i="1"/>
  <c r="G25" i="2" s="1"/>
  <c r="G86" i="1"/>
  <c r="G24" i="2" s="1"/>
  <c r="G21" i="2"/>
  <c r="G20" i="2" s="1"/>
  <c r="G44" i="1"/>
  <c r="G18" i="2" s="1"/>
  <c r="G17" i="2" s="1"/>
  <c r="D107" i="1"/>
  <c r="D25" i="2" s="1"/>
  <c r="D86" i="1"/>
  <c r="D24" i="2" s="1"/>
  <c r="E128" i="1"/>
  <c r="E26" i="2" s="1"/>
  <c r="D128" i="1"/>
  <c r="D26" i="2" s="1"/>
  <c r="E86" i="1"/>
  <c r="E24" i="2" s="1"/>
  <c r="C86" i="1"/>
  <c r="C24" i="2" s="1"/>
  <c r="D21" i="2"/>
  <c r="D20" i="2" s="1"/>
  <c r="C44" i="1"/>
  <c r="C18" i="2" s="1"/>
  <c r="C17" i="2" s="1"/>
  <c r="D44" i="1"/>
  <c r="D18" i="2" s="1"/>
  <c r="D17" i="2" s="1"/>
  <c r="F128" i="1"/>
  <c r="F26" i="2" s="1"/>
  <c r="F107" i="1"/>
  <c r="F25" i="2" s="1"/>
  <c r="F86" i="1"/>
  <c r="F24" i="2" s="1"/>
  <c r="E65" i="1"/>
  <c r="E21" i="2" s="1"/>
  <c r="E20" i="2" s="1"/>
  <c r="F65" i="1"/>
  <c r="F21" i="2" s="1"/>
  <c r="F20" i="2" s="1"/>
  <c r="E44" i="1"/>
  <c r="E18" i="2" s="1"/>
  <c r="E17" i="2" s="1"/>
  <c r="F44" i="1"/>
  <c r="F18" i="2" s="1"/>
  <c r="F17" i="2" s="1"/>
  <c r="E23" i="1"/>
  <c r="E15" i="2" s="1"/>
  <c r="E14" i="2" s="1"/>
  <c r="H145" i="1"/>
  <c r="G145" i="1"/>
  <c r="F145" i="1"/>
  <c r="E145" i="1"/>
  <c r="D145" i="1"/>
  <c r="H139" i="1"/>
  <c r="G139" i="1"/>
  <c r="F139" i="1"/>
  <c r="E139" i="1"/>
  <c r="C139" i="1"/>
  <c r="C23" i="2" l="1"/>
  <c r="E23" i="2"/>
  <c r="E28" i="2" s="1"/>
  <c r="H23" i="2"/>
  <c r="G23" i="2"/>
  <c r="D23" i="2"/>
  <c r="F23" i="2"/>
  <c r="D152" i="1"/>
  <c r="F152" i="1"/>
  <c r="H152" i="1"/>
  <c r="G152" i="1"/>
  <c r="E152" i="1"/>
  <c r="D16" i="1"/>
  <c r="F16" i="1"/>
  <c r="G16" i="1"/>
  <c r="H16" i="1"/>
  <c r="D10" i="1"/>
  <c r="G10" i="1"/>
  <c r="H10" i="1"/>
  <c r="C10" i="1"/>
  <c r="D23" i="1" l="1"/>
  <c r="D15" i="2" s="1"/>
  <c r="D14" i="2" s="1"/>
  <c r="D28" i="2" s="1"/>
  <c r="H23" i="1"/>
  <c r="H15" i="2" s="1"/>
  <c r="H14" i="2" s="1"/>
  <c r="H28" i="2" s="1"/>
  <c r="F23" i="1"/>
  <c r="F15" i="2" s="1"/>
  <c r="F14" i="2" s="1"/>
  <c r="F28" i="2" s="1"/>
  <c r="G23" i="1"/>
  <c r="G15" i="2" s="1"/>
  <c r="G14" i="2" s="1"/>
  <c r="G28" i="2" s="1"/>
  <c r="C16" i="1"/>
  <c r="C23" i="1"/>
  <c r="C15" i="2" s="1"/>
  <c r="C14" i="2" s="1"/>
  <c r="C28" i="2" s="1"/>
  <c r="C149" i="1"/>
  <c r="C145" i="1" s="1"/>
  <c r="C152" i="1" s="1"/>
</calcChain>
</file>

<file path=xl/sharedStrings.xml><?xml version="1.0" encoding="utf-8"?>
<sst xmlns="http://schemas.openxmlformats.org/spreadsheetml/2006/main" count="258" uniqueCount="63">
  <si>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</si>
  <si>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</si>
  <si>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</si>
  <si>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</si>
  <si>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</si>
  <si>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</si>
  <si>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</si>
  <si>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</si>
  <si>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</si>
  <si>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</si>
  <si>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</si>
  <si>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</si>
  <si>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</si>
  <si>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</si>
  <si>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</si>
  <si>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</si>
  <si>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Общо разходи</t>
  </si>
  <si>
    <t>от тях: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</si>
  <si>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</si>
  <si>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</si>
  <si>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</si>
  <si>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</si>
  <si>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</si>
  <si>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</si>
  <si>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Стипендии</t>
  </si>
  <si>
    <t>Текущи трансфери, обезщетения и помощи за домакинствата</t>
  </si>
  <si>
    <t>Разходи за членски вноски и участие в нетърговски организации и дейности</t>
  </si>
  <si>
    <t>Предоставени текущи и капиталови трансфери за чужбина</t>
  </si>
  <si>
    <t xml:space="preserve"> 1300.01.00</t>
  </si>
  <si>
    <t xml:space="preserve">Политика в областта на противодействието на престъпността и опазването на обществения ред </t>
  </si>
  <si>
    <t xml:space="preserve"> 1300.01.01</t>
  </si>
  <si>
    <t>Бюджетна програма „Противодействие на престъпността, опазване на обществения ред и превенция”</t>
  </si>
  <si>
    <t xml:space="preserve"> 1300.02.00</t>
  </si>
  <si>
    <t>Политика в областта на защитата на границите и контрол на миграционните процеси</t>
  </si>
  <si>
    <t xml:space="preserve"> 1300.02.01</t>
  </si>
  <si>
    <t>Бюджетна програма „Граничен контрол, охрана на държавната граница, регулиране и контрол на миграционните процеси”</t>
  </si>
  <si>
    <t xml:space="preserve"> 1300.03.00</t>
  </si>
  <si>
    <t>Политика в областта на пожарната безопасност и защитата на населението при извънредни ситуации</t>
  </si>
  <si>
    <t xml:space="preserve"> 1300.03.01</t>
  </si>
  <si>
    <t>Бюджетна програма „Пожарна безопасност и защита на населението при пожари, бедствия и извънредни ситуации”</t>
  </si>
  <si>
    <t xml:space="preserve"> 1300.04.00</t>
  </si>
  <si>
    <t>Политика в областта на управлението и развитието на системата на Министерството на вътрешните работи</t>
  </si>
  <si>
    <t xml:space="preserve"> 1300.04.01</t>
  </si>
  <si>
    <t>Бюджетна програма „Информационно осигуряване и административно обслужване”</t>
  </si>
  <si>
    <t xml:space="preserve"> 1300.04.02</t>
  </si>
  <si>
    <t>Бюджетна програма „Медицинско обслужване”</t>
  </si>
  <si>
    <t xml:space="preserve"> 1300.04.03</t>
  </si>
  <si>
    <t>Бюджетна програма „Научни изследвания и разработки, обучение и квалификация”</t>
  </si>
  <si>
    <t xml:space="preserve"> 1300.01.01 - Бюджетна програма „Противодействие на престъпността, опазване на обществения ред и превенция”</t>
  </si>
  <si>
    <t xml:space="preserve"> 1300.02.01 - Бюджетна програма „Граничен контрол, охрана на държавната граница, регулиране и контрол на миграционните процеси”</t>
  </si>
  <si>
    <t xml:space="preserve"> 1300.03.01 - Бюджетна програма „Пожарна безопасност и защита на населението при пожари, бедствия и извънредни ситуации”</t>
  </si>
  <si>
    <t xml:space="preserve"> 1300.04.01 - Бюджетна програма „Информационно осигуряване и административно обслужване”</t>
  </si>
  <si>
    <t xml:space="preserve"> 1300.04.02 - Бюджетна програма „Медицинско обслужване”</t>
  </si>
  <si>
    <t xml:space="preserve"> 1300.04.03 - Бюджетна програма „Научни изследвания и разработки, обучение и квалификация”</t>
  </si>
  <si>
    <t>Общо разходи по бюджетните програми на ПРБ</t>
  </si>
  <si>
    <t>Закон 2026</t>
  </si>
  <si>
    <t>Уточнен план 2026 г.</t>
  </si>
  <si>
    <t>31 март 2026 г.</t>
  </si>
  <si>
    <t>30 юни 2026 г.</t>
  </si>
  <si>
    <t>30 септември 2026 г.</t>
  </si>
  <si>
    <t>31 декември 2026 г.</t>
  </si>
  <si>
    <t>(в евро)</t>
  </si>
  <si>
    <t>към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</si>
</sst>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2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3" fontId="8" fillId="2" borderId="6" xfId="0" applyNumberFormat="1" applyFont="1" applyFill="1" applyBorder="1" applyAlignment="1">
      <alignment horizontal="right" vertical="center" wrapText="1"/>
    </xf>
    <xf numFmtId="3" fontId="9" fillId="0" borderId="6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 wrapText="1" indent="1"/>
    </xf>
    <xf numFmtId="3" fontId="9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0" xfId="0" applyFont="1"/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9" fillId="0" borderId="11" xfId="1" applyNumberFormat="1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9" fillId="0" borderId="0" xfId="0" quotePrefix="1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</cellXfs>
  <cellStyles count="2">
    <cellStyle name="Normal" xfId="0" builtinId="0"/>
    <cellStyle name="Normal_Spravka_Korekcii_Budzet_2008_new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2"/>
  <sheetViews>
    <sheetView showGridLines="0" zoomScaleNormal="100" workbookViewId="0">
      <selection activeCell="A9" sqref="A9:H9"/>
    </sheetView>
  </sheetViews>
  <sheetFormatPr defaultRowHeight="12.75" x14ac:dyDescent="0.2"/>
  <cols>
    <col min="1" max="1" width="15" customWidth="1"/>
    <col min="2" max="2" width="40" customWidth="1"/>
    <col min="3" max="4" width="17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15.75" x14ac:dyDescent="0.2">
      <c r="A3" s="36" t="s">
        <v>14</v>
      </c>
      <c r="B3" s="36"/>
      <c r="C3" s="36"/>
      <c r="D3" s="36"/>
      <c r="E3" s="36"/>
      <c r="F3" s="36"/>
      <c r="G3" s="36"/>
      <c r="H3" s="36"/>
    </row>
    <row r="4" spans="1:8" ht="15.75" x14ac:dyDescent="0.2">
      <c r="A4" s="37" t="str">
        <f>"на МИНИСТЕРСТВО НА ВЪТРЕШНИТЕ РАБОТИ "&amp;$A$8</f>
        <v>на МИНИСТЕРСТВО НА ВЪТРЕШНИТЕ РАБОТИ към 30.09.2026 г.</v>
      </c>
      <c r="B4" s="37"/>
      <c r="C4" s="37"/>
      <c r="D4" s="37"/>
      <c r="E4" s="37"/>
      <c r="F4" s="37"/>
      <c r="G4" s="37"/>
      <c r="H4" s="37"/>
    </row>
    <row r="5" spans="1:8" x14ac:dyDescent="0.2">
      <c r="A5" s="38" t="s">
        <v>18</v>
      </c>
      <c r="B5" s="39"/>
      <c r="C5" s="39"/>
      <c r="D5" s="39"/>
      <c r="E5" s="39"/>
      <c r="F5" s="39"/>
      <c r="G5" s="39"/>
      <c r="H5" s="39"/>
    </row>
    <row r="6" spans="1:8" ht="15.75" x14ac:dyDescent="0.2">
      <c r="A6" s="4"/>
    </row>
    <row r="7" spans="1:8" ht="15.75" x14ac:dyDescent="0.2">
      <c r="A7" s="37" t="s">
        <v>20</v>
      </c>
      <c r="B7" s="37"/>
      <c r="C7" s="37"/>
      <c r="D7" s="37"/>
      <c r="E7" s="37"/>
      <c r="F7" s="37"/>
      <c r="G7" s="37"/>
      <c r="H7" s="37"/>
    </row>
    <row r="8" spans="1:8" ht="15.75" x14ac:dyDescent="0.2">
      <c r="A8" s="37" t="s">
        <v>62</v>
      </c>
      <c r="B8" s="37"/>
      <c r="C8" s="37"/>
      <c r="D8" s="37"/>
      <c r="E8" s="37"/>
      <c r="F8" s="37"/>
      <c r="G8" s="37"/>
      <c r="H8" s="37"/>
    </row>
    <row r="9" spans="1:8" x14ac:dyDescent="0.2">
      <c r="A9" s="39" t="s">
        <v>19</v>
      </c>
      <c r="B9" s="39"/>
      <c r="C9" s="39"/>
      <c r="D9" s="39"/>
      <c r="E9" s="39"/>
      <c r="F9" s="39"/>
      <c r="G9" s="39"/>
      <c r="H9" s="39"/>
    </row>
    <row r="10" spans="1:8" ht="13.5" thickBot="1" x14ac:dyDescent="0.25">
      <c r="A10" s="5" t="s">
        <v>3</v>
      </c>
      <c r="H10" s="14" t="s">
        <v>61</v>
      </c>
    </row>
    <row r="11" spans="1:8" ht="12.75" customHeight="1" x14ac:dyDescent="0.2">
      <c r="A11" s="33" t="s">
        <v>15</v>
      </c>
      <c r="B11" s="33" t="s">
        <v>21</v>
      </c>
      <c r="C11" s="33" t="s">
        <v>55</v>
      </c>
      <c r="D11" s="40" t="s">
        <v>56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 x14ac:dyDescent="0.2">
      <c r="A12" s="34"/>
      <c r="B12" s="34"/>
      <c r="C12" s="34"/>
      <c r="D12" s="41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 x14ac:dyDescent="0.25">
      <c r="A13" s="35"/>
      <c r="B13" s="35"/>
      <c r="C13" s="35"/>
      <c r="D13" s="42"/>
      <c r="E13" s="13" t="s">
        <v>57</v>
      </c>
      <c r="F13" s="3" t="s">
        <v>58</v>
      </c>
      <c r="G13" s="3" t="s">
        <v>59</v>
      </c>
      <c r="H13" s="3" t="s">
        <v>60</v>
      </c>
    </row>
    <row r="14" spans="1:8" ht="39" thickBot="1" x14ac:dyDescent="0.25">
      <c r="A14" s="10" t="s">
        <v>28</v>
      </c>
      <c r="B14" s="7" t="s">
        <v>29</v>
      </c>
      <c r="C14" s="18">
        <f>C15</f>
        <v>1225550200</v>
      </c>
      <c r="D14" s="18">
        <f t="shared" ref="D14:H14" si="0">D15</f>
        <v>1231058295</v>
      </c>
      <c r="E14" s="18">
        <f t="shared" si="0"/>
        <v>316519438</v>
      </c>
      <c r="F14" s="18">
        <f t="shared" si="0"/>
        <v>652220575</v>
      </c>
      <c r="G14" s="18">
        <f t="shared" si="0"/>
        <v>970080960</v>
      </c>
      <c r="H14" s="18">
        <f t="shared" si="0"/>
        <v>0</v>
      </c>
    </row>
    <row r="15" spans="1:8" ht="51.75" thickBot="1" x14ac:dyDescent="0.25">
      <c r="A15" s="11" t="s">
        <v>30</v>
      </c>
      <c r="B15" s="8" t="s">
        <v>31</v>
      </c>
      <c r="C15" s="19">
        <f>Програми!C23</f>
        <v>1225550200</v>
      </c>
      <c r="D15" s="19">
        <f>Програми!D23</f>
        <v>1231058295</v>
      </c>
      <c r="E15" s="19">
        <f>Програми!E23</f>
        <v>316519438</v>
      </c>
      <c r="F15" s="19">
        <f>Програми!F23</f>
        <v>652220575</v>
      </c>
      <c r="G15" s="19">
        <f>Програми!G23</f>
        <v>970080960</v>
      </c>
      <c r="H15" s="19">
        <f>Програми!H23</f>
        <v>0</v>
      </c>
    </row>
    <row r="16" spans="1:8" ht="13.5" thickBot="1" x14ac:dyDescent="0.25">
      <c r="A16" s="12"/>
      <c r="B16" s="9"/>
      <c r="C16" s="19"/>
      <c r="D16" s="19"/>
      <c r="E16" s="19"/>
      <c r="F16" s="19"/>
      <c r="G16" s="19"/>
      <c r="H16" s="19"/>
    </row>
    <row r="17" spans="1:8" ht="39" thickBot="1" x14ac:dyDescent="0.25">
      <c r="A17" s="10" t="s">
        <v>32</v>
      </c>
      <c r="B17" s="7" t="s">
        <v>33</v>
      </c>
      <c r="C17" s="18">
        <f>C18</f>
        <v>325396000</v>
      </c>
      <c r="D17" s="18">
        <f>D18</f>
        <v>325396000</v>
      </c>
      <c r="E17" s="18">
        <f t="shared" ref="E17:H17" si="1">E18</f>
        <v>80641457</v>
      </c>
      <c r="F17" s="18">
        <f t="shared" si="1"/>
        <v>166043734</v>
      </c>
      <c r="G17" s="18">
        <f t="shared" si="1"/>
        <v>250151896</v>
      </c>
      <c r="H17" s="18">
        <f t="shared" si="1"/>
        <v>0</v>
      </c>
    </row>
    <row r="18" spans="1:8" ht="51.75" thickBot="1" x14ac:dyDescent="0.25">
      <c r="A18" s="11" t="s">
        <v>34</v>
      </c>
      <c r="B18" s="8" t="s">
        <v>35</v>
      </c>
      <c r="C18" s="19">
        <f>Програми!C44</f>
        <v>325396000</v>
      </c>
      <c r="D18" s="19">
        <f>Програми!D44</f>
        <v>325396000</v>
      </c>
      <c r="E18" s="19">
        <f>Програми!E44</f>
        <v>80641457</v>
      </c>
      <c r="F18" s="19">
        <f>Програми!F44</f>
        <v>166043734</v>
      </c>
      <c r="G18" s="19">
        <f>Програми!G44</f>
        <v>250151896</v>
      </c>
      <c r="H18" s="19">
        <f>Програми!H44</f>
        <v>0</v>
      </c>
    </row>
    <row r="19" spans="1:8" ht="13.5" thickBot="1" x14ac:dyDescent="0.25">
      <c r="A19" s="12"/>
      <c r="B19" s="9"/>
      <c r="C19" s="19"/>
      <c r="D19" s="19"/>
      <c r="E19" s="19"/>
      <c r="F19" s="19"/>
      <c r="G19" s="19"/>
      <c r="H19" s="19"/>
    </row>
    <row r="20" spans="1:8" ht="39" thickBot="1" x14ac:dyDescent="0.25">
      <c r="A20" s="10" t="s">
        <v>36</v>
      </c>
      <c r="B20" s="7" t="s">
        <v>37</v>
      </c>
      <c r="C20" s="18">
        <f>C21</f>
        <v>351618000</v>
      </c>
      <c r="D20" s="18">
        <f t="shared" ref="D20:H20" si="2">D21</f>
        <v>351618000</v>
      </c>
      <c r="E20" s="18">
        <f t="shared" si="2"/>
        <v>87335788</v>
      </c>
      <c r="F20" s="18">
        <f t="shared" si="2"/>
        <v>178253382</v>
      </c>
      <c r="G20" s="18">
        <f t="shared" si="2"/>
        <v>265278229</v>
      </c>
      <c r="H20" s="18">
        <f t="shared" si="2"/>
        <v>0</v>
      </c>
    </row>
    <row r="21" spans="1:8" ht="51.75" thickBot="1" x14ac:dyDescent="0.25">
      <c r="A21" s="11" t="s">
        <v>38</v>
      </c>
      <c r="B21" s="8" t="s">
        <v>39</v>
      </c>
      <c r="C21" s="19">
        <f>Програми!C65</f>
        <v>351618000</v>
      </c>
      <c r="D21" s="19">
        <f>Програми!D65</f>
        <v>351618000</v>
      </c>
      <c r="E21" s="19">
        <f>Програми!E65</f>
        <v>87335788</v>
      </c>
      <c r="F21" s="19">
        <f>Програми!F65</f>
        <v>178253382</v>
      </c>
      <c r="G21" s="19">
        <f>Програми!G65</f>
        <v>265278229</v>
      </c>
      <c r="H21" s="19">
        <f>Програми!H65</f>
        <v>0</v>
      </c>
    </row>
    <row r="22" spans="1:8" ht="13.5" thickBot="1" x14ac:dyDescent="0.25">
      <c r="A22" s="12"/>
      <c r="B22" s="9"/>
      <c r="C22" s="19"/>
      <c r="D22" s="19"/>
      <c r="E22" s="19"/>
      <c r="F22" s="19"/>
      <c r="G22" s="19"/>
      <c r="H22" s="19"/>
    </row>
    <row r="23" spans="1:8" ht="39" thickBot="1" x14ac:dyDescent="0.25">
      <c r="A23" s="10" t="s">
        <v>40</v>
      </c>
      <c r="B23" s="7" t="s">
        <v>41</v>
      </c>
      <c r="C23" s="18">
        <f>C24+C25+C26</f>
        <v>212669000</v>
      </c>
      <c r="D23" s="18">
        <f t="shared" ref="D23:H23" si="3">D24+D25+D26</f>
        <v>324939585</v>
      </c>
      <c r="E23" s="18">
        <f t="shared" si="3"/>
        <v>54239852</v>
      </c>
      <c r="F23" s="18">
        <f t="shared" si="3"/>
        <v>131315932</v>
      </c>
      <c r="G23" s="18">
        <f t="shared" si="3"/>
        <v>200885897</v>
      </c>
      <c r="H23" s="18">
        <f t="shared" si="3"/>
        <v>0</v>
      </c>
    </row>
    <row r="24" spans="1:8" ht="39" thickBot="1" x14ac:dyDescent="0.25">
      <c r="A24" s="11" t="s">
        <v>42</v>
      </c>
      <c r="B24" s="8" t="s">
        <v>43</v>
      </c>
      <c r="C24" s="19">
        <f>Програми!C86</f>
        <v>138555000</v>
      </c>
      <c r="D24" s="19">
        <f>Програми!D86</f>
        <v>240988588</v>
      </c>
      <c r="E24" s="19">
        <f>Програми!E86</f>
        <v>37874949</v>
      </c>
      <c r="F24" s="19">
        <f>Програми!F86</f>
        <v>88354769</v>
      </c>
      <c r="G24" s="19">
        <f>Програми!G86</f>
        <v>138628197</v>
      </c>
      <c r="H24" s="19">
        <f>Програми!H86</f>
        <v>0</v>
      </c>
    </row>
    <row r="25" spans="1:8" ht="26.25" thickBot="1" x14ac:dyDescent="0.25">
      <c r="A25" s="11" t="s">
        <v>44</v>
      </c>
      <c r="B25" s="8" t="s">
        <v>45</v>
      </c>
      <c r="C25" s="19">
        <f>Програми!C107</f>
        <v>43516000</v>
      </c>
      <c r="D25" s="19">
        <f>Програми!D107</f>
        <v>53350973</v>
      </c>
      <c r="E25" s="19">
        <f>Програми!E107</f>
        <v>9810808</v>
      </c>
      <c r="F25" s="19">
        <f>Програми!F107</f>
        <v>29476175</v>
      </c>
      <c r="G25" s="19">
        <f>Програми!G107</f>
        <v>42303059</v>
      </c>
      <c r="H25" s="19">
        <f>Програми!H107</f>
        <v>0</v>
      </c>
    </row>
    <row r="26" spans="1:8" ht="39" thickBot="1" x14ac:dyDescent="0.25">
      <c r="A26" s="11" t="s">
        <v>46</v>
      </c>
      <c r="B26" s="8" t="s">
        <v>47</v>
      </c>
      <c r="C26" s="19">
        <f>Програми!C128</f>
        <v>30598000</v>
      </c>
      <c r="D26" s="19">
        <f>Програми!D128</f>
        <v>30600024</v>
      </c>
      <c r="E26" s="19">
        <f>Програми!E128</f>
        <v>6554095</v>
      </c>
      <c r="F26" s="19">
        <f>Програми!F128</f>
        <v>13484988</v>
      </c>
      <c r="G26" s="19">
        <f>Програми!G128</f>
        <v>19954641</v>
      </c>
      <c r="H26" s="19">
        <f>Програми!H128</f>
        <v>0</v>
      </c>
    </row>
    <row r="27" spans="1:8" ht="13.5" thickBot="1" x14ac:dyDescent="0.25">
      <c r="A27" s="12"/>
      <c r="B27" s="9"/>
      <c r="C27" s="19"/>
      <c r="D27" s="19"/>
      <c r="E27" s="19"/>
      <c r="F27" s="19"/>
      <c r="G27" s="19"/>
      <c r="H27" s="19"/>
    </row>
    <row r="28" spans="1:8" ht="13.5" thickBot="1" x14ac:dyDescent="0.25">
      <c r="A28" s="43" t="s">
        <v>16</v>
      </c>
      <c r="B28" s="44"/>
      <c r="C28" s="18">
        <f>C14+C17+C20+C23</f>
        <v>2115233200</v>
      </c>
      <c r="D28" s="18">
        <f t="shared" ref="D28:H28" si="4">D14+D17+D20+D23</f>
        <v>2233011880</v>
      </c>
      <c r="E28" s="18">
        <f t="shared" si="4"/>
        <v>538736535</v>
      </c>
      <c r="F28" s="18">
        <f t="shared" si="4"/>
        <v>1127833623</v>
      </c>
      <c r="G28" s="18">
        <f t="shared" si="4"/>
        <v>1686396982</v>
      </c>
      <c r="H28" s="18">
        <f t="shared" si="4"/>
        <v>0</v>
      </c>
    </row>
    <row r="29" spans="1:8" ht="15.75" x14ac:dyDescent="0.2">
      <c r="A29" s="1"/>
    </row>
    <row r="30" spans="1:8" ht="12.75" customHeight="1" x14ac:dyDescent="0.2">
      <c r="A30" s="32" t="s">
        <v>23</v>
      </c>
      <c r="B30" s="32"/>
      <c r="C30" s="32"/>
      <c r="D30" s="32"/>
      <c r="E30" s="32"/>
      <c r="F30" s="32"/>
      <c r="G30" s="32"/>
      <c r="H30" s="32"/>
    </row>
    <row r="31" spans="1:8" s="16" customFormat="1" ht="24.75" customHeight="1" x14ac:dyDescent="0.2">
      <c r="A31" s="17"/>
      <c r="B31" s="17"/>
      <c r="C31" s="17"/>
      <c r="D31" s="17"/>
      <c r="E31" s="17"/>
      <c r="F31" s="17"/>
      <c r="G31" s="17"/>
      <c r="H31" s="17"/>
    </row>
    <row r="32" spans="1:8" ht="24" customHeight="1" x14ac:dyDescent="0.2">
      <c r="A32" s="17"/>
      <c r="B32" s="17"/>
      <c r="C32" s="17"/>
      <c r="D32" s="17"/>
      <c r="E32" s="17"/>
      <c r="F32" s="17"/>
      <c r="G32" s="17"/>
      <c r="H32" s="17"/>
    </row>
  </sheetData>
  <mergeCells count="12">
    <mergeCell ref="A30:H30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  <mergeCell ref="A28:B2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69"/>
  <sheetViews>
    <sheetView showGridLines="0" tabSelected="1" topLeftCell="A98" zoomScale="80" zoomScaleNormal="80" workbookViewId="0">
      <selection activeCell="L129" sqref="L129"/>
    </sheetView>
  </sheetViews>
  <sheetFormatPr defaultRowHeight="12.75" x14ac:dyDescent="0.2"/>
  <cols>
    <col min="1" max="1" width="2.1640625" customWidth="1"/>
    <col min="2" max="2" width="51.6640625" customWidth="1"/>
    <col min="3" max="3" width="21.6640625" customWidth="1"/>
    <col min="4" max="4" width="16.16406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1" spans="2:8" hidden="1" x14ac:dyDescent="0.2"/>
    <row r="2" spans="2:8" hidden="1" x14ac:dyDescent="0.2"/>
    <row r="3" spans="2:8" ht="15.75" x14ac:dyDescent="0.2">
      <c r="B3" s="36" t="s">
        <v>0</v>
      </c>
      <c r="C3" s="36"/>
      <c r="D3" s="36"/>
      <c r="E3" s="36"/>
      <c r="F3" s="36"/>
      <c r="G3" s="36"/>
      <c r="H3" s="36"/>
    </row>
    <row r="4" spans="2:8" ht="15.75" x14ac:dyDescent="0.2">
      <c r="B4" s="37" t="str">
        <f>'политики+програми'!A8</f>
        <v>към 30.09.2026 г.</v>
      </c>
      <c r="C4" s="37"/>
      <c r="D4" s="37"/>
      <c r="E4" s="37"/>
      <c r="F4" s="37"/>
      <c r="G4" s="37"/>
      <c r="H4" s="37"/>
    </row>
    <row r="5" spans="2:8" ht="13.5" thickBot="1" x14ac:dyDescent="0.25">
      <c r="B5" s="50" t="s">
        <v>1</v>
      </c>
      <c r="C5" s="50"/>
      <c r="D5" s="50"/>
      <c r="E5" s="50"/>
      <c r="F5" s="50"/>
      <c r="G5" s="50"/>
      <c r="H5" s="50"/>
    </row>
    <row r="6" spans="2:8" ht="14.25" customHeight="1" thickBot="1" x14ac:dyDescent="0.25">
      <c r="B6" s="47" t="s">
        <v>48</v>
      </c>
      <c r="C6" s="48"/>
      <c r="D6" s="48"/>
      <c r="E6" s="48"/>
      <c r="F6" s="48"/>
      <c r="G6" s="48"/>
      <c r="H6" s="49"/>
    </row>
    <row r="7" spans="2:8" ht="12.75" customHeight="1" x14ac:dyDescent="0.2">
      <c r="B7" s="20" t="s">
        <v>2</v>
      </c>
      <c r="C7" s="33" t="s">
        <v>55</v>
      </c>
      <c r="D7" s="40" t="s">
        <v>56</v>
      </c>
      <c r="E7" s="6" t="s">
        <v>4</v>
      </c>
      <c r="F7" s="6" t="s">
        <v>4</v>
      </c>
      <c r="G7" s="6" t="s">
        <v>4</v>
      </c>
      <c r="H7" s="6" t="s">
        <v>4</v>
      </c>
    </row>
    <row r="8" spans="2:8" x14ac:dyDescent="0.2">
      <c r="B8" s="29" t="s">
        <v>61</v>
      </c>
      <c r="C8" s="34"/>
      <c r="D8" s="41"/>
      <c r="E8" s="2" t="s">
        <v>5</v>
      </c>
      <c r="F8" s="2" t="s">
        <v>5</v>
      </c>
      <c r="G8" s="2" t="s">
        <v>5</v>
      </c>
      <c r="H8" s="2" t="s">
        <v>5</v>
      </c>
    </row>
    <row r="9" spans="2:8" ht="41.25" customHeight="1" thickBot="1" x14ac:dyDescent="0.25">
      <c r="B9" s="21"/>
      <c r="C9" s="35"/>
      <c r="D9" s="42"/>
      <c r="E9" s="13" t="s">
        <v>57</v>
      </c>
      <c r="F9" s="3" t="s">
        <v>58</v>
      </c>
      <c r="G9" s="3" t="s">
        <v>59</v>
      </c>
      <c r="H9" s="3" t="s">
        <v>60</v>
      </c>
    </row>
    <row r="10" spans="2:8" ht="13.5" thickBot="1" x14ac:dyDescent="0.25">
      <c r="B10" s="22" t="s">
        <v>6</v>
      </c>
      <c r="C10" s="23">
        <f>+C12+C13+C14</f>
        <v>1225203100</v>
      </c>
      <c r="D10" s="23">
        <f t="shared" ref="D10:H10" si="0">+D12+D13+D14</f>
        <v>1230711195</v>
      </c>
      <c r="E10" s="23">
        <f>+E12+E13+E14</f>
        <v>316514438</v>
      </c>
      <c r="F10" s="23">
        <f>+F12+F13+F14</f>
        <v>652093808</v>
      </c>
      <c r="G10" s="23">
        <f t="shared" si="0"/>
        <v>969954193</v>
      </c>
      <c r="H10" s="23">
        <f t="shared" si="0"/>
        <v>0</v>
      </c>
    </row>
    <row r="11" spans="2:8" ht="13.5" thickBot="1" x14ac:dyDescent="0.25">
      <c r="B11" s="21" t="s">
        <v>7</v>
      </c>
      <c r="C11" s="24"/>
      <c r="D11" s="24"/>
      <c r="E11" s="24"/>
      <c r="F11" s="24"/>
      <c r="G11" s="24"/>
      <c r="H11" s="24"/>
    </row>
    <row r="12" spans="2:8" ht="13.5" thickBot="1" x14ac:dyDescent="0.25">
      <c r="B12" s="25" t="s">
        <v>8</v>
      </c>
      <c r="C12" s="31">
        <v>1182061400</v>
      </c>
      <c r="D12" s="24">
        <v>1187489319</v>
      </c>
      <c r="E12" s="24">
        <v>303016565</v>
      </c>
      <c r="F12" s="24">
        <v>622083824</v>
      </c>
      <c r="G12" s="24">
        <v>927334444</v>
      </c>
      <c r="H12" s="24"/>
    </row>
    <row r="13" spans="2:8" ht="13.5" thickBot="1" x14ac:dyDescent="0.25">
      <c r="B13" s="25" t="s">
        <v>9</v>
      </c>
      <c r="C13" s="24">
        <v>38529200</v>
      </c>
      <c r="D13" s="24">
        <f>38907954-347100</f>
        <v>38560854</v>
      </c>
      <c r="E13" s="24">
        <v>12861113</v>
      </c>
      <c r="F13" s="24">
        <v>28056311</v>
      </c>
      <c r="G13" s="24">
        <v>39805042</v>
      </c>
      <c r="H13" s="24"/>
    </row>
    <row r="14" spans="2:8" ht="13.5" thickBot="1" x14ac:dyDescent="0.25">
      <c r="B14" s="25" t="s">
        <v>10</v>
      </c>
      <c r="C14" s="24">
        <v>4612500</v>
      </c>
      <c r="D14" s="24">
        <v>4661022</v>
      </c>
      <c r="E14" s="24">
        <v>636760</v>
      </c>
      <c r="F14" s="24">
        <v>1953673</v>
      </c>
      <c r="G14" s="24">
        <v>2814707</v>
      </c>
      <c r="H14" s="24"/>
    </row>
    <row r="15" spans="2:8" ht="13.5" thickBot="1" x14ac:dyDescent="0.25">
      <c r="B15" s="21"/>
      <c r="C15" s="24"/>
      <c r="D15" s="24"/>
      <c r="E15" s="24"/>
      <c r="F15" s="24"/>
      <c r="G15" s="24"/>
      <c r="H15" s="24"/>
    </row>
    <row r="16" spans="2:8" s="15" customFormat="1" ht="26.25" thickBot="1" x14ac:dyDescent="0.25">
      <c r="B16" s="22" t="s">
        <v>11</v>
      </c>
      <c r="C16" s="23">
        <f>+SUM(C17:C22)</f>
        <v>347100</v>
      </c>
      <c r="D16" s="23">
        <f t="shared" ref="D16:H16" si="1">+SUM(D17:D22)</f>
        <v>347100</v>
      </c>
      <c r="E16" s="23">
        <f>+SUM(E17:E22)</f>
        <v>5000</v>
      </c>
      <c r="F16" s="23">
        <f t="shared" si="1"/>
        <v>126767</v>
      </c>
      <c r="G16" s="23">
        <f t="shared" si="1"/>
        <v>126767</v>
      </c>
      <c r="H16" s="23">
        <f t="shared" si="1"/>
        <v>0</v>
      </c>
    </row>
    <row r="17" spans="2:8" ht="13.5" thickBot="1" x14ac:dyDescent="0.25">
      <c r="B17" s="21" t="s">
        <v>17</v>
      </c>
      <c r="C17" s="24"/>
      <c r="D17" s="24"/>
      <c r="E17" s="24"/>
      <c r="F17" s="24"/>
      <c r="G17" s="24"/>
      <c r="H17" s="24"/>
    </row>
    <row r="18" spans="2:8" ht="13.5" hidden="1" thickBot="1" x14ac:dyDescent="0.25">
      <c r="B18" s="25" t="s">
        <v>24</v>
      </c>
      <c r="C18" s="24"/>
      <c r="D18" s="24"/>
      <c r="E18" s="24"/>
      <c r="F18" s="24"/>
      <c r="G18" s="24"/>
      <c r="H18" s="24"/>
    </row>
    <row r="19" spans="2:8" ht="26.25" hidden="1" thickBot="1" x14ac:dyDescent="0.25">
      <c r="B19" s="25" t="s">
        <v>25</v>
      </c>
      <c r="C19" s="24"/>
      <c r="D19" s="24"/>
      <c r="E19" s="24"/>
      <c r="F19" s="24"/>
      <c r="G19" s="24"/>
      <c r="H19" s="24"/>
    </row>
    <row r="20" spans="2:8" ht="26.25" thickBot="1" x14ac:dyDescent="0.25">
      <c r="B20" s="25" t="s">
        <v>26</v>
      </c>
      <c r="C20" s="24">
        <v>347100</v>
      </c>
      <c r="D20" s="24">
        <v>347100</v>
      </c>
      <c r="E20" s="24">
        <v>5000</v>
      </c>
      <c r="F20" s="24">
        <v>126767</v>
      </c>
      <c r="G20" s="24">
        <v>126767</v>
      </c>
      <c r="H20" s="24"/>
    </row>
    <row r="21" spans="2:8" ht="26.25" hidden="1" thickBot="1" x14ac:dyDescent="0.25">
      <c r="B21" s="25" t="s">
        <v>27</v>
      </c>
      <c r="C21" s="24"/>
      <c r="D21" s="24"/>
      <c r="E21" s="24"/>
      <c r="F21" s="24"/>
      <c r="G21" s="24"/>
      <c r="H21" s="24"/>
    </row>
    <row r="22" spans="2:8" ht="13.5" thickBot="1" x14ac:dyDescent="0.25">
      <c r="B22" s="21"/>
      <c r="C22" s="24"/>
      <c r="D22" s="24"/>
      <c r="E22" s="24"/>
      <c r="F22" s="24"/>
      <c r="G22" s="24"/>
      <c r="H22" s="24"/>
    </row>
    <row r="23" spans="2:8" ht="13.5" thickBot="1" x14ac:dyDescent="0.25">
      <c r="B23" s="22" t="s">
        <v>12</v>
      </c>
      <c r="C23" s="23">
        <f>+C16+C10</f>
        <v>1225550200</v>
      </c>
      <c r="D23" s="23">
        <f t="shared" ref="D23:H23" si="2">+D16+D10</f>
        <v>1231058295</v>
      </c>
      <c r="E23" s="23">
        <f>+E16+E10</f>
        <v>316519438</v>
      </c>
      <c r="F23" s="23">
        <f t="shared" si="2"/>
        <v>652220575</v>
      </c>
      <c r="G23" s="23">
        <f t="shared" si="2"/>
        <v>970080960</v>
      </c>
      <c r="H23" s="23">
        <f t="shared" si="2"/>
        <v>0</v>
      </c>
    </row>
    <row r="24" spans="2:8" ht="13.5" hidden="1" thickBot="1" x14ac:dyDescent="0.25">
      <c r="B24" s="21"/>
      <c r="C24" s="24"/>
      <c r="D24" s="24"/>
      <c r="E24" s="24"/>
      <c r="F24" s="24"/>
      <c r="G24" s="24"/>
      <c r="H24" s="24"/>
    </row>
    <row r="25" spans="2:8" ht="13.5" thickBot="1" x14ac:dyDescent="0.25">
      <c r="B25" s="21" t="s">
        <v>13</v>
      </c>
      <c r="C25" s="26">
        <v>29673</v>
      </c>
      <c r="D25" s="26">
        <v>29673</v>
      </c>
      <c r="E25" s="26">
        <v>28527</v>
      </c>
      <c r="F25" s="26">
        <v>28472</v>
      </c>
      <c r="G25" s="26">
        <v>28781</v>
      </c>
      <c r="H25" s="26"/>
    </row>
    <row r="26" spans="2:8" ht="16.5" thickBot="1" x14ac:dyDescent="0.25">
      <c r="B26" s="27"/>
      <c r="C26" s="28"/>
      <c r="D26" s="28"/>
      <c r="E26" s="28"/>
      <c r="F26" s="28"/>
      <c r="G26" s="28"/>
      <c r="H26" s="28"/>
    </row>
    <row r="27" spans="2:8" ht="14.25" customHeight="1" thickBot="1" x14ac:dyDescent="0.25">
      <c r="B27" s="47" t="s">
        <v>49</v>
      </c>
      <c r="C27" s="48"/>
      <c r="D27" s="48"/>
      <c r="E27" s="48"/>
      <c r="F27" s="48"/>
      <c r="G27" s="48"/>
      <c r="H27" s="49"/>
    </row>
    <row r="28" spans="2:8" ht="12.75" customHeight="1" x14ac:dyDescent="0.2">
      <c r="B28" s="30" t="s">
        <v>2</v>
      </c>
      <c r="C28" s="33" t="s">
        <v>55</v>
      </c>
      <c r="D28" s="40" t="s">
        <v>56</v>
      </c>
      <c r="E28" s="6" t="s">
        <v>4</v>
      </c>
      <c r="F28" s="6" t="s">
        <v>4</v>
      </c>
      <c r="G28" s="6" t="s">
        <v>4</v>
      </c>
      <c r="H28" s="6" t="s">
        <v>4</v>
      </c>
    </row>
    <row r="29" spans="2:8" x14ac:dyDescent="0.2">
      <c r="B29" s="29" t="s">
        <v>61</v>
      </c>
      <c r="C29" s="34"/>
      <c r="D29" s="41"/>
      <c r="E29" s="2" t="s">
        <v>5</v>
      </c>
      <c r="F29" s="2" t="s">
        <v>5</v>
      </c>
      <c r="G29" s="2" t="s">
        <v>5</v>
      </c>
      <c r="H29" s="2" t="s">
        <v>5</v>
      </c>
    </row>
    <row r="30" spans="2:8" ht="41.25" customHeight="1" thickBot="1" x14ac:dyDescent="0.25">
      <c r="B30" s="21"/>
      <c r="C30" s="35"/>
      <c r="D30" s="42"/>
      <c r="E30" s="13" t="s">
        <v>57</v>
      </c>
      <c r="F30" s="3" t="s">
        <v>58</v>
      </c>
      <c r="G30" s="3" t="s">
        <v>59</v>
      </c>
      <c r="H30" s="3" t="s">
        <v>60</v>
      </c>
    </row>
    <row r="31" spans="2:8" ht="13.5" thickBot="1" x14ac:dyDescent="0.25">
      <c r="B31" s="22" t="s">
        <v>6</v>
      </c>
      <c r="C31" s="23">
        <f>+C33+C34+C35</f>
        <v>325396000</v>
      </c>
      <c r="D31" s="23">
        <f t="shared" ref="D31" si="3">+D33+D34+D35</f>
        <v>325396000</v>
      </c>
      <c r="E31" s="23">
        <f>+E33+E34+E35</f>
        <v>80641457</v>
      </c>
      <c r="F31" s="23">
        <f t="shared" ref="F31:H31" si="4">+F33+F34+F35</f>
        <v>166043734</v>
      </c>
      <c r="G31" s="23">
        <f t="shared" si="4"/>
        <v>250151896</v>
      </c>
      <c r="H31" s="23">
        <f t="shared" si="4"/>
        <v>0</v>
      </c>
    </row>
    <row r="32" spans="2:8" ht="13.5" thickBot="1" x14ac:dyDescent="0.25">
      <c r="B32" s="21" t="s">
        <v>7</v>
      </c>
      <c r="C32" s="24"/>
      <c r="D32" s="24"/>
      <c r="E32" s="24"/>
      <c r="F32" s="24"/>
      <c r="G32" s="24"/>
      <c r="H32" s="24"/>
    </row>
    <row r="33" spans="2:8" ht="13.5" thickBot="1" x14ac:dyDescent="0.25">
      <c r="B33" s="25" t="s">
        <v>8</v>
      </c>
      <c r="C33" s="24">
        <v>304896000</v>
      </c>
      <c r="D33" s="24">
        <v>304896000</v>
      </c>
      <c r="E33" s="24">
        <v>77977539</v>
      </c>
      <c r="F33" s="24">
        <v>159732022</v>
      </c>
      <c r="G33" s="24">
        <v>238378708</v>
      </c>
      <c r="H33" s="24"/>
    </row>
    <row r="34" spans="2:8" ht="13.5" thickBot="1" x14ac:dyDescent="0.25">
      <c r="B34" s="25" t="s">
        <v>9</v>
      </c>
      <c r="C34" s="24">
        <v>14618000</v>
      </c>
      <c r="D34" s="24">
        <v>14618000</v>
      </c>
      <c r="E34" s="24">
        <v>2663918</v>
      </c>
      <c r="F34" s="24">
        <v>5432331</v>
      </c>
      <c r="G34" s="24">
        <v>8911879</v>
      </c>
      <c r="H34" s="24"/>
    </row>
    <row r="35" spans="2:8" ht="13.5" thickBot="1" x14ac:dyDescent="0.25">
      <c r="B35" s="25" t="s">
        <v>10</v>
      </c>
      <c r="C35" s="24">
        <v>5882000</v>
      </c>
      <c r="D35" s="24">
        <v>5882000</v>
      </c>
      <c r="E35" s="24"/>
      <c r="F35" s="24">
        <v>879381</v>
      </c>
      <c r="G35" s="24">
        <v>2861309</v>
      </c>
      <c r="H35" s="24"/>
    </row>
    <row r="36" spans="2:8" ht="13.5" thickBot="1" x14ac:dyDescent="0.25">
      <c r="B36" s="21"/>
      <c r="C36" s="24"/>
      <c r="D36" s="24"/>
      <c r="E36" s="24"/>
      <c r="F36" s="24"/>
      <c r="G36" s="24"/>
      <c r="H36" s="24"/>
    </row>
    <row r="37" spans="2:8" s="15" customFormat="1" ht="26.25" hidden="1" thickBot="1" x14ac:dyDescent="0.25">
      <c r="B37" s="22" t="s">
        <v>11</v>
      </c>
      <c r="C37" s="23">
        <f>+SUM(C38:C43)</f>
        <v>0</v>
      </c>
      <c r="D37" s="23">
        <f t="shared" ref="D37" si="5">+SUM(D38:D43)</f>
        <v>0</v>
      </c>
      <c r="E37" s="23">
        <f>+SUM(E38:E43)</f>
        <v>0</v>
      </c>
      <c r="F37" s="23">
        <f t="shared" ref="F37:H37" si="6">+SUM(F38:F43)</f>
        <v>0</v>
      </c>
      <c r="G37" s="23">
        <f t="shared" si="6"/>
        <v>0</v>
      </c>
      <c r="H37" s="23">
        <f t="shared" si="6"/>
        <v>0</v>
      </c>
    </row>
    <row r="38" spans="2:8" ht="13.5" hidden="1" thickBot="1" x14ac:dyDescent="0.25">
      <c r="B38" s="21" t="s">
        <v>17</v>
      </c>
      <c r="C38" s="24"/>
      <c r="D38" s="24"/>
      <c r="E38" s="24"/>
      <c r="F38" s="24"/>
      <c r="G38" s="24"/>
      <c r="H38" s="24"/>
    </row>
    <row r="39" spans="2:8" ht="13.5" hidden="1" thickBot="1" x14ac:dyDescent="0.25">
      <c r="B39" s="25" t="s">
        <v>24</v>
      </c>
      <c r="C39" s="24"/>
      <c r="D39" s="24"/>
      <c r="E39" s="24"/>
      <c r="F39" s="24"/>
      <c r="G39" s="24"/>
      <c r="H39" s="24"/>
    </row>
    <row r="40" spans="2:8" ht="26.25" hidden="1" thickBot="1" x14ac:dyDescent="0.25">
      <c r="B40" s="25" t="s">
        <v>25</v>
      </c>
      <c r="C40" s="24"/>
      <c r="D40" s="24"/>
      <c r="E40" s="24"/>
      <c r="F40" s="24"/>
      <c r="G40" s="24"/>
      <c r="H40" s="24"/>
    </row>
    <row r="41" spans="2:8" ht="26.25" hidden="1" thickBot="1" x14ac:dyDescent="0.25">
      <c r="B41" s="25" t="s">
        <v>26</v>
      </c>
      <c r="C41" s="24"/>
      <c r="D41" s="24"/>
      <c r="E41" s="24"/>
      <c r="F41" s="24"/>
      <c r="G41" s="24"/>
      <c r="H41" s="24"/>
    </row>
    <row r="42" spans="2:8" ht="26.25" hidden="1" thickBot="1" x14ac:dyDescent="0.25">
      <c r="B42" s="25" t="s">
        <v>27</v>
      </c>
      <c r="C42" s="24"/>
      <c r="D42" s="24"/>
      <c r="E42" s="24"/>
      <c r="F42" s="24"/>
      <c r="G42" s="24"/>
      <c r="H42" s="24"/>
    </row>
    <row r="43" spans="2:8" ht="13.5" hidden="1" thickBot="1" x14ac:dyDescent="0.25">
      <c r="B43" s="21"/>
      <c r="C43" s="24"/>
      <c r="D43" s="24"/>
      <c r="E43" s="24"/>
      <c r="F43" s="24"/>
      <c r="G43" s="24"/>
      <c r="H43" s="24"/>
    </row>
    <row r="44" spans="2:8" ht="13.5" thickBot="1" x14ac:dyDescent="0.25">
      <c r="B44" s="22" t="s">
        <v>12</v>
      </c>
      <c r="C44" s="23">
        <f>+C37+C31</f>
        <v>325396000</v>
      </c>
      <c r="D44" s="23">
        <f t="shared" ref="D44" si="7">+D37+D31</f>
        <v>325396000</v>
      </c>
      <c r="E44" s="23">
        <f>+E37+E31</f>
        <v>80641457</v>
      </c>
      <c r="F44" s="23">
        <f t="shared" ref="F44:H44" si="8">+F37+F31</f>
        <v>166043734</v>
      </c>
      <c r="G44" s="23">
        <f t="shared" si="8"/>
        <v>250151896</v>
      </c>
      <c r="H44" s="23">
        <f t="shared" si="8"/>
        <v>0</v>
      </c>
    </row>
    <row r="45" spans="2:8" ht="13.5" thickBot="1" x14ac:dyDescent="0.25">
      <c r="B45" s="21"/>
      <c r="C45" s="24"/>
      <c r="D45" s="24"/>
      <c r="E45" s="24"/>
      <c r="F45" s="24"/>
      <c r="G45" s="24"/>
      <c r="H45" s="24"/>
    </row>
    <row r="46" spans="2:8" ht="13.5" thickBot="1" x14ac:dyDescent="0.25">
      <c r="B46" s="21" t="s">
        <v>13</v>
      </c>
      <c r="C46" s="26">
        <v>8761</v>
      </c>
      <c r="D46" s="26">
        <v>8761</v>
      </c>
      <c r="E46" s="26">
        <v>8182</v>
      </c>
      <c r="F46" s="26">
        <v>8131</v>
      </c>
      <c r="G46" s="26">
        <v>8080</v>
      </c>
      <c r="H46" s="26"/>
    </row>
    <row r="47" spans="2:8" ht="16.5" thickBot="1" x14ac:dyDescent="0.25">
      <c r="B47" s="27"/>
      <c r="C47" s="28"/>
      <c r="D47" s="28"/>
      <c r="E47" s="28"/>
      <c r="F47" s="28"/>
      <c r="G47" s="28"/>
      <c r="H47" s="28"/>
    </row>
    <row r="48" spans="2:8" ht="14.25" customHeight="1" thickBot="1" x14ac:dyDescent="0.25">
      <c r="B48" s="47" t="s">
        <v>50</v>
      </c>
      <c r="C48" s="48"/>
      <c r="D48" s="48"/>
      <c r="E48" s="48"/>
      <c r="F48" s="48"/>
      <c r="G48" s="48"/>
      <c r="H48" s="49"/>
    </row>
    <row r="49" spans="2:8" ht="12.75" customHeight="1" x14ac:dyDescent="0.2">
      <c r="B49" s="30" t="s">
        <v>2</v>
      </c>
      <c r="C49" s="33" t="s">
        <v>55</v>
      </c>
      <c r="D49" s="40" t="s">
        <v>56</v>
      </c>
      <c r="E49" s="6" t="s">
        <v>4</v>
      </c>
      <c r="F49" s="6" t="s">
        <v>4</v>
      </c>
      <c r="G49" s="6" t="s">
        <v>4</v>
      </c>
      <c r="H49" s="6" t="s">
        <v>4</v>
      </c>
    </row>
    <row r="50" spans="2:8" x14ac:dyDescent="0.2">
      <c r="B50" s="29" t="s">
        <v>61</v>
      </c>
      <c r="C50" s="34"/>
      <c r="D50" s="41"/>
      <c r="E50" s="2" t="s">
        <v>5</v>
      </c>
      <c r="F50" s="2" t="s">
        <v>5</v>
      </c>
      <c r="G50" s="2" t="s">
        <v>5</v>
      </c>
      <c r="H50" s="2" t="s">
        <v>5</v>
      </c>
    </row>
    <row r="51" spans="2:8" ht="41.25" customHeight="1" thickBot="1" x14ac:dyDescent="0.25">
      <c r="B51" s="21"/>
      <c r="C51" s="35"/>
      <c r="D51" s="42"/>
      <c r="E51" s="13" t="s">
        <v>57</v>
      </c>
      <c r="F51" s="3" t="s">
        <v>58</v>
      </c>
      <c r="G51" s="3" t="s">
        <v>59</v>
      </c>
      <c r="H51" s="3" t="s">
        <v>60</v>
      </c>
    </row>
    <row r="52" spans="2:8" ht="13.5" thickBot="1" x14ac:dyDescent="0.25">
      <c r="B52" s="22" t="s">
        <v>6</v>
      </c>
      <c r="C52" s="23">
        <f>+C54+C55+C56</f>
        <v>351586200</v>
      </c>
      <c r="D52" s="23">
        <f t="shared" ref="D52" si="9">+D54+D55+D56</f>
        <v>351586200</v>
      </c>
      <c r="E52" s="23">
        <f>+E54+E55+E56</f>
        <v>87306885</v>
      </c>
      <c r="F52" s="23">
        <f t="shared" ref="F52:H52" si="10">+F54+F55+F56</f>
        <v>178210066</v>
      </c>
      <c r="G52" s="23">
        <f t="shared" si="10"/>
        <v>265218533</v>
      </c>
      <c r="H52" s="23">
        <f t="shared" si="10"/>
        <v>0</v>
      </c>
    </row>
    <row r="53" spans="2:8" ht="13.5" thickBot="1" x14ac:dyDescent="0.25">
      <c r="B53" s="21" t="s">
        <v>7</v>
      </c>
      <c r="C53" s="24"/>
      <c r="D53" s="24"/>
      <c r="E53" s="24"/>
      <c r="F53" s="24"/>
      <c r="G53" s="24"/>
      <c r="H53" s="24"/>
    </row>
    <row r="54" spans="2:8" ht="13.5" thickBot="1" x14ac:dyDescent="0.25">
      <c r="B54" s="25" t="s">
        <v>8</v>
      </c>
      <c r="C54" s="24">
        <v>341856100</v>
      </c>
      <c r="D54" s="24">
        <v>341856100</v>
      </c>
      <c r="E54" s="24">
        <v>85896645</v>
      </c>
      <c r="F54" s="24">
        <v>174019051</v>
      </c>
      <c r="G54" s="24">
        <v>257861683</v>
      </c>
      <c r="H54" s="24"/>
    </row>
    <row r="55" spans="2:8" ht="13.5" thickBot="1" x14ac:dyDescent="0.25">
      <c r="B55" s="25" t="s">
        <v>9</v>
      </c>
      <c r="C55" s="24">
        <v>8967200</v>
      </c>
      <c r="D55" s="24">
        <f>8999000-31800</f>
        <v>8967200</v>
      </c>
      <c r="E55" s="24">
        <v>1396850</v>
      </c>
      <c r="F55" s="24">
        <v>4162900</v>
      </c>
      <c r="G55" s="24">
        <v>7103014</v>
      </c>
      <c r="H55" s="24"/>
    </row>
    <row r="56" spans="2:8" ht="13.5" thickBot="1" x14ac:dyDescent="0.25">
      <c r="B56" s="25" t="s">
        <v>10</v>
      </c>
      <c r="C56" s="24">
        <v>762900</v>
      </c>
      <c r="D56" s="24">
        <v>762900</v>
      </c>
      <c r="E56" s="24">
        <v>13390</v>
      </c>
      <c r="F56" s="24">
        <v>28115</v>
      </c>
      <c r="G56" s="24">
        <v>253836</v>
      </c>
      <c r="H56" s="24"/>
    </row>
    <row r="57" spans="2:8" ht="13.5" thickBot="1" x14ac:dyDescent="0.25">
      <c r="B57" s="21"/>
      <c r="C57" s="24"/>
      <c r="D57" s="24"/>
      <c r="E57" s="24"/>
      <c r="F57" s="24"/>
      <c r="G57" s="24"/>
      <c r="H57" s="24"/>
    </row>
    <row r="58" spans="2:8" s="15" customFormat="1" ht="26.25" thickBot="1" x14ac:dyDescent="0.25">
      <c r="B58" s="22" t="s">
        <v>11</v>
      </c>
      <c r="C58" s="23">
        <f>+SUM(C59:C64)</f>
        <v>31800</v>
      </c>
      <c r="D58" s="23">
        <f t="shared" ref="D58" si="11">+SUM(D59:D64)</f>
        <v>31800</v>
      </c>
      <c r="E58" s="23">
        <f>+SUM(E59:E64)</f>
        <v>28903</v>
      </c>
      <c r="F58" s="23">
        <f t="shared" ref="F58:H58" si="12">+SUM(F59:F64)</f>
        <v>43316</v>
      </c>
      <c r="G58" s="23">
        <f t="shared" si="12"/>
        <v>59696</v>
      </c>
      <c r="H58" s="23">
        <f t="shared" si="12"/>
        <v>0</v>
      </c>
    </row>
    <row r="59" spans="2:8" ht="13.5" thickBot="1" x14ac:dyDescent="0.25">
      <c r="B59" s="21" t="s">
        <v>17</v>
      </c>
      <c r="C59" s="24"/>
      <c r="D59" s="24"/>
      <c r="E59" s="24"/>
      <c r="F59" s="24"/>
      <c r="G59" s="24"/>
      <c r="H59" s="24"/>
    </row>
    <row r="60" spans="2:8" ht="13.5" thickBot="1" x14ac:dyDescent="0.25">
      <c r="B60" s="25" t="s">
        <v>24</v>
      </c>
      <c r="C60" s="24"/>
      <c r="D60" s="24"/>
      <c r="E60" s="24"/>
      <c r="F60" s="24"/>
      <c r="G60" s="24"/>
      <c r="H60" s="24"/>
    </row>
    <row r="61" spans="2:8" ht="26.25" thickBot="1" x14ac:dyDescent="0.25">
      <c r="B61" s="25" t="s">
        <v>25</v>
      </c>
      <c r="C61" s="24"/>
      <c r="D61" s="24"/>
      <c r="E61" s="24"/>
      <c r="F61" s="24">
        <v>14260</v>
      </c>
      <c r="G61" s="24">
        <v>30640</v>
      </c>
      <c r="H61" s="24"/>
    </row>
    <row r="62" spans="2:8" ht="26.25" thickBot="1" x14ac:dyDescent="0.25">
      <c r="B62" s="25" t="s">
        <v>26</v>
      </c>
      <c r="C62" s="24">
        <v>31800</v>
      </c>
      <c r="D62" s="24">
        <v>31800</v>
      </c>
      <c r="E62" s="24">
        <v>28903</v>
      </c>
      <c r="F62" s="24">
        <v>29056</v>
      </c>
      <c r="G62" s="24">
        <v>29056</v>
      </c>
      <c r="H62" s="24"/>
    </row>
    <row r="63" spans="2:8" ht="26.25" hidden="1" thickBot="1" x14ac:dyDescent="0.25">
      <c r="B63" s="25" t="s">
        <v>27</v>
      </c>
      <c r="C63" s="24"/>
      <c r="D63" s="24"/>
      <c r="E63" s="24"/>
      <c r="F63" s="24"/>
      <c r="G63" s="24"/>
      <c r="H63" s="24"/>
    </row>
    <row r="64" spans="2:8" ht="13.5" thickBot="1" x14ac:dyDescent="0.25">
      <c r="B64" s="21"/>
      <c r="C64" s="24"/>
      <c r="D64" s="24"/>
      <c r="E64" s="24"/>
      <c r="F64" s="24"/>
      <c r="G64" s="24"/>
      <c r="H64" s="24"/>
    </row>
    <row r="65" spans="2:8" ht="13.5" thickBot="1" x14ac:dyDescent="0.25">
      <c r="B65" s="22" t="s">
        <v>12</v>
      </c>
      <c r="C65" s="23">
        <f>+C58+C52</f>
        <v>351618000</v>
      </c>
      <c r="D65" s="23">
        <f>+D58+D52</f>
        <v>351618000</v>
      </c>
      <c r="E65" s="23">
        <f>+E58+E52</f>
        <v>87335788</v>
      </c>
      <c r="F65" s="23">
        <f t="shared" ref="F65:H65" si="13">+F58+F52</f>
        <v>178253382</v>
      </c>
      <c r="G65" s="23">
        <f>+G58+G52</f>
        <v>265278229</v>
      </c>
      <c r="H65" s="23">
        <f t="shared" si="13"/>
        <v>0</v>
      </c>
    </row>
    <row r="66" spans="2:8" ht="13.5" hidden="1" thickBot="1" x14ac:dyDescent="0.25">
      <c r="B66" s="21"/>
      <c r="C66" s="24"/>
      <c r="D66" s="24"/>
      <c r="E66" s="24"/>
      <c r="F66" s="24"/>
      <c r="G66" s="24"/>
      <c r="H66" s="24"/>
    </row>
    <row r="67" spans="2:8" ht="13.5" thickBot="1" x14ac:dyDescent="0.25">
      <c r="B67" s="21" t="s">
        <v>13</v>
      </c>
      <c r="C67" s="26">
        <v>8269</v>
      </c>
      <c r="D67" s="26">
        <v>8269</v>
      </c>
      <c r="E67" s="26">
        <v>8125</v>
      </c>
      <c r="F67" s="26">
        <v>8069</v>
      </c>
      <c r="G67" s="26">
        <v>8053</v>
      </c>
      <c r="H67" s="26"/>
    </row>
    <row r="68" spans="2:8" ht="16.5" thickBot="1" x14ac:dyDescent="0.25">
      <c r="B68" s="27"/>
      <c r="C68" s="28"/>
      <c r="D68" s="28"/>
      <c r="E68" s="28"/>
      <c r="F68" s="28"/>
      <c r="G68" s="28"/>
      <c r="H68" s="28"/>
    </row>
    <row r="69" spans="2:8" ht="14.25" customHeight="1" thickBot="1" x14ac:dyDescent="0.25">
      <c r="B69" s="47" t="s">
        <v>51</v>
      </c>
      <c r="C69" s="48"/>
      <c r="D69" s="48"/>
      <c r="E69" s="48"/>
      <c r="F69" s="48"/>
      <c r="G69" s="48"/>
      <c r="H69" s="49"/>
    </row>
    <row r="70" spans="2:8" ht="12.75" customHeight="1" x14ac:dyDescent="0.2">
      <c r="B70" s="30" t="s">
        <v>2</v>
      </c>
      <c r="C70" s="33" t="s">
        <v>55</v>
      </c>
      <c r="D70" s="40" t="s">
        <v>56</v>
      </c>
      <c r="E70" s="6" t="s">
        <v>4</v>
      </c>
      <c r="F70" s="6" t="s">
        <v>4</v>
      </c>
      <c r="G70" s="6" t="s">
        <v>4</v>
      </c>
      <c r="H70" s="6" t="s">
        <v>4</v>
      </c>
    </row>
    <row r="71" spans="2:8" x14ac:dyDescent="0.2">
      <c r="B71" s="29" t="s">
        <v>61</v>
      </c>
      <c r="C71" s="34"/>
      <c r="D71" s="41"/>
      <c r="E71" s="2" t="s">
        <v>5</v>
      </c>
      <c r="F71" s="2" t="s">
        <v>5</v>
      </c>
      <c r="G71" s="2" t="s">
        <v>5</v>
      </c>
      <c r="H71" s="2" t="s">
        <v>5</v>
      </c>
    </row>
    <row r="72" spans="2:8" ht="41.25" customHeight="1" thickBot="1" x14ac:dyDescent="0.25">
      <c r="B72" s="21"/>
      <c r="C72" s="35"/>
      <c r="D72" s="42"/>
      <c r="E72" s="13" t="s">
        <v>57</v>
      </c>
      <c r="F72" s="3" t="s">
        <v>58</v>
      </c>
      <c r="G72" s="3" t="s">
        <v>59</v>
      </c>
      <c r="H72" s="3" t="s">
        <v>60</v>
      </c>
    </row>
    <row r="73" spans="2:8" ht="13.5" thickBot="1" x14ac:dyDescent="0.25">
      <c r="B73" s="22" t="s">
        <v>6</v>
      </c>
      <c r="C73" s="23">
        <f>+C75+C76+C77</f>
        <v>138477000</v>
      </c>
      <c r="D73" s="23">
        <f t="shared" ref="D73" si="14">+D75+D76+D77</f>
        <v>240910588</v>
      </c>
      <c r="E73" s="23">
        <f>+E75+E76+E77</f>
        <v>37719738</v>
      </c>
      <c r="F73" s="23">
        <f t="shared" ref="F73:H73" si="15">+F75+F76+F77</f>
        <v>88117668</v>
      </c>
      <c r="G73" s="23">
        <f t="shared" si="15"/>
        <v>138348847</v>
      </c>
      <c r="H73" s="23">
        <f t="shared" si="15"/>
        <v>0</v>
      </c>
    </row>
    <row r="74" spans="2:8" ht="13.5" thickBot="1" x14ac:dyDescent="0.25">
      <c r="B74" s="21" t="s">
        <v>7</v>
      </c>
      <c r="C74" s="24"/>
      <c r="D74" s="24"/>
      <c r="E74" s="24"/>
      <c r="F74" s="24"/>
      <c r="G74" s="24"/>
      <c r="H74" s="24"/>
    </row>
    <row r="75" spans="2:8" ht="13.5" thickBot="1" x14ac:dyDescent="0.25">
      <c r="B75" s="25" t="s">
        <v>8</v>
      </c>
      <c r="C75" s="24">
        <v>86751000</v>
      </c>
      <c r="D75" s="24">
        <v>86751000</v>
      </c>
      <c r="E75" s="24">
        <v>19829524</v>
      </c>
      <c r="F75" s="24">
        <v>41587961</v>
      </c>
      <c r="G75" s="24">
        <v>64394515</v>
      </c>
      <c r="H75" s="24"/>
    </row>
    <row r="76" spans="2:8" ht="13.5" thickBot="1" x14ac:dyDescent="0.25">
      <c r="B76" s="25" t="s">
        <v>9</v>
      </c>
      <c r="C76" s="24">
        <v>43866000</v>
      </c>
      <c r="D76" s="24">
        <f>70489528-78000</f>
        <v>70411528</v>
      </c>
      <c r="E76" s="24">
        <v>11689285</v>
      </c>
      <c r="F76" s="24">
        <v>24274521</v>
      </c>
      <c r="G76" s="24">
        <v>33797460</v>
      </c>
      <c r="H76" s="24"/>
    </row>
    <row r="77" spans="2:8" ht="13.5" thickBot="1" x14ac:dyDescent="0.25">
      <c r="B77" s="25" t="s">
        <v>10</v>
      </c>
      <c r="C77" s="24">
        <v>7860000</v>
      </c>
      <c r="D77" s="24">
        <v>83748060</v>
      </c>
      <c r="E77" s="24">
        <v>6200929</v>
      </c>
      <c r="F77" s="24">
        <v>22255186</v>
      </c>
      <c r="G77" s="24">
        <v>40156872</v>
      </c>
      <c r="H77" s="24"/>
    </row>
    <row r="78" spans="2:8" ht="13.5" thickBot="1" x14ac:dyDescent="0.25">
      <c r="B78" s="21"/>
      <c r="C78" s="24"/>
      <c r="D78" s="24"/>
      <c r="E78" s="24"/>
      <c r="F78" s="24"/>
      <c r="G78" s="24"/>
      <c r="H78" s="24"/>
    </row>
    <row r="79" spans="2:8" s="15" customFormat="1" ht="26.25" thickBot="1" x14ac:dyDescent="0.25">
      <c r="B79" s="22" t="s">
        <v>11</v>
      </c>
      <c r="C79" s="23">
        <f>+SUM(C80:C85)</f>
        <v>78000</v>
      </c>
      <c r="D79" s="23">
        <f t="shared" ref="D79" si="16">+SUM(D80:D85)</f>
        <v>78000</v>
      </c>
      <c r="E79" s="23">
        <f>+SUM(E80:E85)</f>
        <v>155211</v>
      </c>
      <c r="F79" s="23">
        <f t="shared" ref="F79:H79" si="17">+SUM(F80:F85)</f>
        <v>237101</v>
      </c>
      <c r="G79" s="23">
        <f t="shared" si="17"/>
        <v>279350</v>
      </c>
      <c r="H79" s="23">
        <f t="shared" si="17"/>
        <v>0</v>
      </c>
    </row>
    <row r="80" spans="2:8" ht="13.5" thickBot="1" x14ac:dyDescent="0.25">
      <c r="B80" s="21" t="s">
        <v>17</v>
      </c>
      <c r="C80" s="24"/>
      <c r="D80" s="24"/>
      <c r="E80" s="24"/>
      <c r="F80" s="24"/>
      <c r="G80" s="24"/>
      <c r="H80" s="24"/>
    </row>
    <row r="81" spans="2:8" ht="13.5" hidden="1" thickBot="1" x14ac:dyDescent="0.25">
      <c r="B81" s="25" t="s">
        <v>24</v>
      </c>
      <c r="C81" s="24"/>
      <c r="D81" s="24"/>
      <c r="E81" s="24"/>
      <c r="F81" s="24"/>
      <c r="G81" s="24"/>
      <c r="H81" s="24"/>
    </row>
    <row r="82" spans="2:8" ht="26.25" thickBot="1" x14ac:dyDescent="0.25">
      <c r="B82" s="25" t="s">
        <v>25</v>
      </c>
      <c r="C82" s="24"/>
      <c r="D82" s="24"/>
      <c r="E82" s="24">
        <v>1023</v>
      </c>
      <c r="F82" s="24">
        <v>72913</v>
      </c>
      <c r="G82" s="24">
        <v>73396</v>
      </c>
      <c r="H82" s="24"/>
    </row>
    <row r="83" spans="2:8" ht="26.25" thickBot="1" x14ac:dyDescent="0.25">
      <c r="B83" s="25" t="s">
        <v>26</v>
      </c>
      <c r="C83" s="24">
        <v>78000</v>
      </c>
      <c r="D83" s="24">
        <v>78000</v>
      </c>
      <c r="E83" s="24">
        <v>154188</v>
      </c>
      <c r="F83" s="24">
        <v>164188</v>
      </c>
      <c r="G83" s="24">
        <v>205954</v>
      </c>
      <c r="H83" s="24"/>
    </row>
    <row r="84" spans="2:8" ht="26.25" hidden="1" thickBot="1" x14ac:dyDescent="0.25">
      <c r="B84" s="25" t="s">
        <v>27</v>
      </c>
      <c r="C84" s="24"/>
      <c r="D84" s="24"/>
      <c r="E84" s="24"/>
      <c r="F84" s="24"/>
      <c r="G84" s="24"/>
      <c r="H84" s="24"/>
    </row>
    <row r="85" spans="2:8" ht="13.5" thickBot="1" x14ac:dyDescent="0.25">
      <c r="B85" s="21"/>
      <c r="C85" s="24"/>
      <c r="D85" s="24"/>
      <c r="E85" s="24"/>
      <c r="F85" s="24"/>
      <c r="G85" s="24"/>
      <c r="H85" s="24"/>
    </row>
    <row r="86" spans="2:8" ht="13.5" thickBot="1" x14ac:dyDescent="0.25">
      <c r="B86" s="22" t="s">
        <v>12</v>
      </c>
      <c r="C86" s="23">
        <f>+C79+C73</f>
        <v>138555000</v>
      </c>
      <c r="D86" s="23">
        <f t="shared" ref="D86" si="18">+D79+D73</f>
        <v>240988588</v>
      </c>
      <c r="E86" s="23">
        <f>+E79+E73</f>
        <v>37874949</v>
      </c>
      <c r="F86" s="23">
        <f t="shared" ref="F86:H86" si="19">+F79+F73</f>
        <v>88354769</v>
      </c>
      <c r="G86" s="23">
        <f t="shared" si="19"/>
        <v>138628197</v>
      </c>
      <c r="H86" s="23">
        <f t="shared" si="19"/>
        <v>0</v>
      </c>
    </row>
    <row r="87" spans="2:8" ht="13.5" hidden="1" thickBot="1" x14ac:dyDescent="0.25">
      <c r="B87" s="21"/>
      <c r="C87" s="24"/>
      <c r="D87" s="24"/>
      <c r="E87" s="24"/>
      <c r="F87" s="24"/>
      <c r="G87" s="24"/>
      <c r="H87" s="24"/>
    </row>
    <row r="88" spans="2:8" ht="13.5" thickBot="1" x14ac:dyDescent="0.25">
      <c r="B88" s="21" t="s">
        <v>13</v>
      </c>
      <c r="C88" s="26">
        <v>3293</v>
      </c>
      <c r="D88" s="26">
        <v>3293</v>
      </c>
      <c r="E88" s="26">
        <v>3516</v>
      </c>
      <c r="F88" s="26">
        <v>3770</v>
      </c>
      <c r="G88" s="26">
        <v>3712</v>
      </c>
      <c r="H88" s="26"/>
    </row>
    <row r="89" spans="2:8" ht="16.5" thickBot="1" x14ac:dyDescent="0.25">
      <c r="B89" s="27"/>
      <c r="C89" s="28"/>
      <c r="D89" s="28"/>
      <c r="E89" s="28"/>
      <c r="F89" s="28"/>
      <c r="G89" s="28"/>
      <c r="H89" s="28"/>
    </row>
    <row r="90" spans="2:8" ht="14.25" customHeight="1" thickBot="1" x14ac:dyDescent="0.25">
      <c r="B90" s="47" t="s">
        <v>52</v>
      </c>
      <c r="C90" s="48"/>
      <c r="D90" s="48"/>
      <c r="E90" s="48"/>
      <c r="F90" s="48"/>
      <c r="G90" s="48"/>
      <c r="H90" s="49"/>
    </row>
    <row r="91" spans="2:8" ht="12.75" customHeight="1" x14ac:dyDescent="0.2">
      <c r="B91" s="30" t="s">
        <v>2</v>
      </c>
      <c r="C91" s="33" t="s">
        <v>55</v>
      </c>
      <c r="D91" s="40" t="s">
        <v>56</v>
      </c>
      <c r="E91" s="6" t="s">
        <v>4</v>
      </c>
      <c r="F91" s="6" t="s">
        <v>4</v>
      </c>
      <c r="G91" s="6" t="s">
        <v>4</v>
      </c>
      <c r="H91" s="6" t="s">
        <v>4</v>
      </c>
    </row>
    <row r="92" spans="2:8" x14ac:dyDescent="0.2">
      <c r="B92" s="29" t="s">
        <v>61</v>
      </c>
      <c r="C92" s="34"/>
      <c r="D92" s="41"/>
      <c r="E92" s="2" t="s">
        <v>5</v>
      </c>
      <c r="F92" s="2" t="s">
        <v>5</v>
      </c>
      <c r="G92" s="2" t="s">
        <v>5</v>
      </c>
      <c r="H92" s="2" t="s">
        <v>5</v>
      </c>
    </row>
    <row r="93" spans="2:8" ht="41.25" customHeight="1" thickBot="1" x14ac:dyDescent="0.25">
      <c r="B93" s="21"/>
      <c r="C93" s="35"/>
      <c r="D93" s="42"/>
      <c r="E93" s="13" t="s">
        <v>57</v>
      </c>
      <c r="F93" s="3" t="s">
        <v>58</v>
      </c>
      <c r="G93" s="3" t="s">
        <v>59</v>
      </c>
      <c r="H93" s="3" t="s">
        <v>60</v>
      </c>
    </row>
    <row r="94" spans="2:8" ht="13.5" thickBot="1" x14ac:dyDescent="0.25">
      <c r="B94" s="22" t="s">
        <v>6</v>
      </c>
      <c r="C94" s="23">
        <f>+C96+C97+C98</f>
        <v>43516000</v>
      </c>
      <c r="D94" s="23">
        <f t="shared" ref="D94" si="20">+D96+D97+D98</f>
        <v>53350973</v>
      </c>
      <c r="E94" s="23">
        <f>+E96+E97+E98</f>
        <v>9810808</v>
      </c>
      <c r="F94" s="23">
        <f t="shared" ref="F94:H94" si="21">+F96+F97+F98</f>
        <v>29476175</v>
      </c>
      <c r="G94" s="23">
        <f t="shared" si="21"/>
        <v>42303059</v>
      </c>
      <c r="H94" s="23">
        <f t="shared" si="21"/>
        <v>0</v>
      </c>
    </row>
    <row r="95" spans="2:8" ht="13.5" thickBot="1" x14ac:dyDescent="0.25">
      <c r="B95" s="21" t="s">
        <v>7</v>
      </c>
      <c r="C95" s="24"/>
      <c r="D95" s="24"/>
      <c r="E95" s="24"/>
      <c r="F95" s="24"/>
      <c r="G95" s="24"/>
      <c r="H95" s="24"/>
    </row>
    <row r="96" spans="2:8" ht="13.5" thickBot="1" x14ac:dyDescent="0.25">
      <c r="B96" s="25" t="s">
        <v>8</v>
      </c>
      <c r="C96" s="24">
        <v>34665200</v>
      </c>
      <c r="D96" s="24">
        <v>38543675</v>
      </c>
      <c r="E96" s="24">
        <v>8657704</v>
      </c>
      <c r="F96" s="24">
        <v>17781762</v>
      </c>
      <c r="G96" s="24">
        <v>26546079</v>
      </c>
      <c r="H96" s="24"/>
    </row>
    <row r="97" spans="2:8" ht="13.5" thickBot="1" x14ac:dyDescent="0.25">
      <c r="B97" s="25" t="s">
        <v>9</v>
      </c>
      <c r="C97" s="24">
        <v>2182000</v>
      </c>
      <c r="D97" s="24">
        <v>7966605</v>
      </c>
      <c r="E97" s="24">
        <v>1085411</v>
      </c>
      <c r="F97" s="24">
        <v>5665970</v>
      </c>
      <c r="G97" s="24">
        <v>9013715</v>
      </c>
      <c r="H97" s="24"/>
    </row>
    <row r="98" spans="2:8" ht="13.5" thickBot="1" x14ac:dyDescent="0.25">
      <c r="B98" s="25" t="s">
        <v>10</v>
      </c>
      <c r="C98" s="24">
        <v>6668800</v>
      </c>
      <c r="D98" s="24">
        <v>6840693</v>
      </c>
      <c r="E98" s="24">
        <v>67693</v>
      </c>
      <c r="F98" s="24">
        <v>6028443</v>
      </c>
      <c r="G98" s="24">
        <v>6743265</v>
      </c>
      <c r="H98" s="24"/>
    </row>
    <row r="99" spans="2:8" ht="13.5" thickBot="1" x14ac:dyDescent="0.25">
      <c r="B99" s="21"/>
      <c r="C99" s="24"/>
      <c r="D99" s="24"/>
      <c r="E99" s="24"/>
      <c r="F99" s="24"/>
      <c r="G99" s="24"/>
      <c r="H99" s="24"/>
    </row>
    <row r="100" spans="2:8" s="15" customFormat="1" ht="26.25" hidden="1" thickBot="1" x14ac:dyDescent="0.25">
      <c r="B100" s="22" t="s">
        <v>11</v>
      </c>
      <c r="C100" s="23">
        <f>+SUM(C101:C106)</f>
        <v>0</v>
      </c>
      <c r="D100" s="23">
        <f t="shared" ref="D100" si="22">+SUM(D101:D106)</f>
        <v>0</v>
      </c>
      <c r="E100" s="23">
        <f>+SUM(E101:E106)</f>
        <v>0</v>
      </c>
      <c r="F100" s="23">
        <f t="shared" ref="F100:H100" si="23">+SUM(F101:F106)</f>
        <v>0</v>
      </c>
      <c r="G100" s="23">
        <f t="shared" si="23"/>
        <v>0</v>
      </c>
      <c r="H100" s="23">
        <f t="shared" si="23"/>
        <v>0</v>
      </c>
    </row>
    <row r="101" spans="2:8" ht="13.5" hidden="1" thickBot="1" x14ac:dyDescent="0.25">
      <c r="B101" s="21" t="s">
        <v>17</v>
      </c>
      <c r="C101" s="24"/>
      <c r="D101" s="24"/>
      <c r="E101" s="24"/>
      <c r="F101" s="24"/>
      <c r="G101" s="24"/>
      <c r="H101" s="24"/>
    </row>
    <row r="102" spans="2:8" ht="13.5" hidden="1" thickBot="1" x14ac:dyDescent="0.25">
      <c r="B102" s="25" t="s">
        <v>24</v>
      </c>
      <c r="C102" s="24"/>
      <c r="D102" s="24"/>
      <c r="E102" s="24"/>
      <c r="F102" s="24"/>
      <c r="G102" s="24"/>
      <c r="H102" s="24"/>
    </row>
    <row r="103" spans="2:8" ht="26.25" hidden="1" thickBot="1" x14ac:dyDescent="0.25">
      <c r="B103" s="25" t="s">
        <v>25</v>
      </c>
      <c r="C103" s="24"/>
      <c r="D103" s="24"/>
      <c r="E103" s="24"/>
      <c r="F103" s="24"/>
      <c r="G103" s="24"/>
      <c r="H103" s="24"/>
    </row>
    <row r="104" spans="2:8" ht="26.25" hidden="1" thickBot="1" x14ac:dyDescent="0.25">
      <c r="B104" s="25" t="s">
        <v>26</v>
      </c>
      <c r="C104" s="24"/>
      <c r="D104" s="24"/>
      <c r="E104" s="24"/>
      <c r="F104" s="24"/>
      <c r="G104" s="24"/>
      <c r="H104" s="24"/>
    </row>
    <row r="105" spans="2:8" ht="26.25" hidden="1" thickBot="1" x14ac:dyDescent="0.25">
      <c r="B105" s="25" t="s">
        <v>27</v>
      </c>
      <c r="C105" s="24"/>
      <c r="D105" s="24"/>
      <c r="E105" s="24"/>
      <c r="F105" s="24"/>
      <c r="G105" s="24"/>
      <c r="H105" s="24"/>
    </row>
    <row r="106" spans="2:8" ht="13.5" hidden="1" thickBot="1" x14ac:dyDescent="0.25">
      <c r="B106" s="21"/>
      <c r="C106" s="24"/>
      <c r="D106" s="24"/>
      <c r="E106" s="24"/>
      <c r="F106" s="24"/>
      <c r="G106" s="24"/>
      <c r="H106" s="24"/>
    </row>
    <row r="107" spans="2:8" ht="13.5" thickBot="1" x14ac:dyDescent="0.25">
      <c r="B107" s="22" t="s">
        <v>12</v>
      </c>
      <c r="C107" s="23">
        <f>+C100+C94</f>
        <v>43516000</v>
      </c>
      <c r="D107" s="23">
        <f t="shared" ref="D107" si="24">+D100+D94</f>
        <v>53350973</v>
      </c>
      <c r="E107" s="23">
        <f>+E100+E94</f>
        <v>9810808</v>
      </c>
      <c r="F107" s="23">
        <f t="shared" ref="F107:H107" si="25">+F100+F94</f>
        <v>29476175</v>
      </c>
      <c r="G107" s="23">
        <f t="shared" si="25"/>
        <v>42303059</v>
      </c>
      <c r="H107" s="23">
        <f t="shared" si="25"/>
        <v>0</v>
      </c>
    </row>
    <row r="108" spans="2:8" ht="13.5" hidden="1" thickBot="1" x14ac:dyDescent="0.25">
      <c r="B108" s="21"/>
      <c r="C108" s="24"/>
      <c r="D108" s="24"/>
      <c r="E108" s="24"/>
      <c r="F108" s="24"/>
      <c r="G108" s="24"/>
      <c r="H108" s="24"/>
    </row>
    <row r="109" spans="2:8" ht="13.5" thickBot="1" x14ac:dyDescent="0.25">
      <c r="B109" s="21" t="s">
        <v>13</v>
      </c>
      <c r="C109" s="26">
        <v>1000</v>
      </c>
      <c r="D109" s="26">
        <v>1000</v>
      </c>
      <c r="E109" s="26">
        <v>927</v>
      </c>
      <c r="F109" s="26">
        <v>973</v>
      </c>
      <c r="G109" s="26">
        <v>952</v>
      </c>
      <c r="H109" s="26"/>
    </row>
    <row r="110" spans="2:8" ht="16.5" thickBot="1" x14ac:dyDescent="0.25">
      <c r="B110" s="27"/>
      <c r="C110" s="28"/>
      <c r="D110" s="28"/>
      <c r="E110" s="28"/>
      <c r="F110" s="28"/>
      <c r="G110" s="28"/>
      <c r="H110" s="28"/>
    </row>
    <row r="111" spans="2:8" ht="14.25" customHeight="1" thickBot="1" x14ac:dyDescent="0.25">
      <c r="B111" s="47" t="s">
        <v>53</v>
      </c>
      <c r="C111" s="48"/>
      <c r="D111" s="48"/>
      <c r="E111" s="48"/>
      <c r="F111" s="48"/>
      <c r="G111" s="48"/>
      <c r="H111" s="49"/>
    </row>
    <row r="112" spans="2:8" ht="12.75" customHeight="1" x14ac:dyDescent="0.2">
      <c r="B112" s="30" t="s">
        <v>2</v>
      </c>
      <c r="C112" s="33" t="s">
        <v>55</v>
      </c>
      <c r="D112" s="40" t="s">
        <v>56</v>
      </c>
      <c r="E112" s="6" t="s">
        <v>4</v>
      </c>
      <c r="F112" s="6" t="s">
        <v>4</v>
      </c>
      <c r="G112" s="6" t="s">
        <v>4</v>
      </c>
      <c r="H112" s="6" t="s">
        <v>4</v>
      </c>
    </row>
    <row r="113" spans="2:8" x14ac:dyDescent="0.2">
      <c r="B113" s="29" t="s">
        <v>61</v>
      </c>
      <c r="C113" s="34"/>
      <c r="D113" s="41"/>
      <c r="E113" s="2" t="s">
        <v>5</v>
      </c>
      <c r="F113" s="2" t="s">
        <v>5</v>
      </c>
      <c r="G113" s="2" t="s">
        <v>5</v>
      </c>
      <c r="H113" s="2" t="s">
        <v>5</v>
      </c>
    </row>
    <row r="114" spans="2:8" ht="41.25" customHeight="1" thickBot="1" x14ac:dyDescent="0.25">
      <c r="B114" s="21"/>
      <c r="C114" s="35"/>
      <c r="D114" s="42"/>
      <c r="E114" s="13" t="s">
        <v>57</v>
      </c>
      <c r="F114" s="3" t="s">
        <v>58</v>
      </c>
      <c r="G114" s="3" t="s">
        <v>59</v>
      </c>
      <c r="H114" s="3" t="s">
        <v>60</v>
      </c>
    </row>
    <row r="115" spans="2:8" ht="13.5" thickBot="1" x14ac:dyDescent="0.25">
      <c r="B115" s="22" t="s">
        <v>6</v>
      </c>
      <c r="C115" s="23">
        <f>+C117+C118+C119</f>
        <v>26397800</v>
      </c>
      <c r="D115" s="23">
        <f t="shared" ref="D115" si="26">+D117+D118+D119</f>
        <v>26399824</v>
      </c>
      <c r="E115" s="23">
        <f>+E117+E118+E119</f>
        <v>5564195</v>
      </c>
      <c r="F115" s="23">
        <f t="shared" ref="F115:H115" si="27">+F117+F118+F119</f>
        <v>11319787</v>
      </c>
      <c r="G115" s="23">
        <f t="shared" si="27"/>
        <v>16670227</v>
      </c>
      <c r="H115" s="23">
        <f t="shared" si="27"/>
        <v>0</v>
      </c>
    </row>
    <row r="116" spans="2:8" ht="13.5" thickBot="1" x14ac:dyDescent="0.25">
      <c r="B116" s="21" t="s">
        <v>7</v>
      </c>
      <c r="C116" s="24"/>
      <c r="D116" s="24"/>
      <c r="E116" s="24"/>
      <c r="F116" s="24"/>
      <c r="G116" s="24"/>
      <c r="H116" s="24"/>
    </row>
    <row r="117" spans="2:8" ht="13.5" thickBot="1" x14ac:dyDescent="0.25">
      <c r="B117" s="25" t="s">
        <v>8</v>
      </c>
      <c r="C117" s="24">
        <v>22329700</v>
      </c>
      <c r="D117" s="24">
        <v>22330977</v>
      </c>
      <c r="E117" s="24">
        <v>5130539</v>
      </c>
      <c r="F117" s="24">
        <v>10229445</v>
      </c>
      <c r="G117" s="24">
        <v>15372613</v>
      </c>
      <c r="H117" s="24"/>
    </row>
    <row r="118" spans="2:8" ht="13.5" thickBot="1" x14ac:dyDescent="0.25">
      <c r="B118" s="25" t="s">
        <v>9</v>
      </c>
      <c r="C118" s="24">
        <v>1764300</v>
      </c>
      <c r="D118" s="24">
        <f>5965247-4198400-1800</f>
        <v>1765047</v>
      </c>
      <c r="E118" s="24">
        <v>439171</v>
      </c>
      <c r="F118" s="24">
        <v>1095919</v>
      </c>
      <c r="G118" s="24">
        <v>1303191</v>
      </c>
      <c r="H118" s="24"/>
    </row>
    <row r="119" spans="2:8" ht="13.5" thickBot="1" x14ac:dyDescent="0.25">
      <c r="B119" s="25" t="s">
        <v>10</v>
      </c>
      <c r="C119" s="24">
        <v>2303800</v>
      </c>
      <c r="D119" s="24">
        <v>2303800</v>
      </c>
      <c r="E119" s="24">
        <v>-5515</v>
      </c>
      <c r="F119" s="24">
        <v>-5577</v>
      </c>
      <c r="G119" s="24">
        <v>-5577</v>
      </c>
      <c r="H119" s="24"/>
    </row>
    <row r="120" spans="2:8" ht="13.5" thickBot="1" x14ac:dyDescent="0.25">
      <c r="B120" s="21"/>
      <c r="C120" s="24"/>
      <c r="D120" s="24"/>
      <c r="E120" s="24"/>
      <c r="F120" s="24"/>
      <c r="G120" s="24"/>
      <c r="H120" s="24"/>
    </row>
    <row r="121" spans="2:8" s="15" customFormat="1" ht="26.25" thickBot="1" x14ac:dyDescent="0.25">
      <c r="B121" s="22" t="s">
        <v>11</v>
      </c>
      <c r="C121" s="23">
        <f>+SUM(C122:C127)</f>
        <v>4200200</v>
      </c>
      <c r="D121" s="23">
        <f t="shared" ref="D121" si="28">+SUM(D122:D127)</f>
        <v>4200200</v>
      </c>
      <c r="E121" s="23">
        <f>+SUM(E122:E127)</f>
        <v>989900</v>
      </c>
      <c r="F121" s="23">
        <f t="shared" ref="F121:H121" si="29">+SUM(F122:F127)</f>
        <v>2165201</v>
      </c>
      <c r="G121" s="23">
        <f t="shared" si="29"/>
        <v>3284414</v>
      </c>
      <c r="H121" s="23">
        <f t="shared" si="29"/>
        <v>0</v>
      </c>
    </row>
    <row r="122" spans="2:8" ht="13.5" thickBot="1" x14ac:dyDescent="0.25">
      <c r="B122" s="21" t="s">
        <v>17</v>
      </c>
      <c r="C122" s="24"/>
      <c r="D122" s="24"/>
      <c r="E122" s="24"/>
      <c r="F122" s="24"/>
      <c r="G122" s="24"/>
      <c r="H122" s="24"/>
    </row>
    <row r="123" spans="2:8" ht="13.5" thickBot="1" x14ac:dyDescent="0.25">
      <c r="B123" s="25" t="s">
        <v>24</v>
      </c>
      <c r="C123" s="24">
        <v>4198400</v>
      </c>
      <c r="D123" s="24">
        <v>4198400</v>
      </c>
      <c r="E123" s="24">
        <v>989900</v>
      </c>
      <c r="F123" s="24">
        <v>2164478</v>
      </c>
      <c r="G123" s="24">
        <v>3283691</v>
      </c>
      <c r="H123" s="24"/>
    </row>
    <row r="124" spans="2:8" ht="26.25" hidden="1" thickBot="1" x14ac:dyDescent="0.25">
      <c r="B124" s="25" t="s">
        <v>25</v>
      </c>
      <c r="C124" s="24"/>
      <c r="D124" s="24"/>
      <c r="E124" s="24"/>
      <c r="F124" s="24"/>
      <c r="G124" s="24"/>
      <c r="H124" s="24"/>
    </row>
    <row r="125" spans="2:8" ht="26.25" thickBot="1" x14ac:dyDescent="0.25">
      <c r="B125" s="25" t="s">
        <v>26</v>
      </c>
      <c r="C125" s="24">
        <v>1800</v>
      </c>
      <c r="D125" s="24">
        <v>1800</v>
      </c>
      <c r="E125" s="24"/>
      <c r="F125" s="24">
        <v>723</v>
      </c>
      <c r="G125" s="24">
        <v>723</v>
      </c>
      <c r="H125" s="24"/>
    </row>
    <row r="126" spans="2:8" ht="26.25" hidden="1" thickBot="1" x14ac:dyDescent="0.25">
      <c r="B126" s="25" t="s">
        <v>27</v>
      </c>
      <c r="C126" s="24"/>
      <c r="D126" s="24"/>
      <c r="E126" s="24"/>
      <c r="F126" s="24"/>
      <c r="G126" s="24"/>
      <c r="H126" s="24"/>
    </row>
    <row r="127" spans="2:8" ht="13.5" hidden="1" thickBot="1" x14ac:dyDescent="0.25">
      <c r="B127" s="21"/>
      <c r="C127" s="24"/>
      <c r="D127" s="24"/>
      <c r="E127" s="24"/>
      <c r="F127" s="24"/>
      <c r="G127" s="24"/>
      <c r="H127" s="24"/>
    </row>
    <row r="128" spans="2:8" ht="13.5" thickBot="1" x14ac:dyDescent="0.25">
      <c r="B128" s="22" t="s">
        <v>12</v>
      </c>
      <c r="C128" s="23">
        <f>+C121+C115</f>
        <v>30598000</v>
      </c>
      <c r="D128" s="23">
        <f t="shared" ref="D128" si="30">+D121+D115</f>
        <v>30600024</v>
      </c>
      <c r="E128" s="23">
        <f>+E121+E115</f>
        <v>6554095</v>
      </c>
      <c r="F128" s="23">
        <f t="shared" ref="F128:H128" si="31">+F121+F115</f>
        <v>13484988</v>
      </c>
      <c r="G128" s="23">
        <f>+G121+G115</f>
        <v>19954641</v>
      </c>
      <c r="H128" s="23">
        <f t="shared" si="31"/>
        <v>0</v>
      </c>
    </row>
    <row r="129" spans="2:8" ht="13.5" thickBot="1" x14ac:dyDescent="0.25">
      <c r="B129" s="21"/>
      <c r="C129" s="24"/>
      <c r="D129" s="24"/>
      <c r="E129" s="24"/>
      <c r="F129" s="24"/>
      <c r="G129" s="24"/>
      <c r="H129" s="24"/>
    </row>
    <row r="130" spans="2:8" ht="13.5" thickBot="1" x14ac:dyDescent="0.25">
      <c r="B130" s="21" t="s">
        <v>13</v>
      </c>
      <c r="C130" s="26">
        <v>569</v>
      </c>
      <c r="D130" s="26">
        <v>569</v>
      </c>
      <c r="E130" s="26">
        <v>519</v>
      </c>
      <c r="F130" s="26">
        <v>517</v>
      </c>
      <c r="G130" s="26">
        <v>517</v>
      </c>
      <c r="H130" s="26"/>
    </row>
    <row r="131" spans="2:8" ht="15.75" hidden="1" x14ac:dyDescent="0.2">
      <c r="B131" s="27"/>
      <c r="C131" s="28"/>
      <c r="D131" s="28"/>
      <c r="E131" s="28"/>
      <c r="F131" s="28"/>
      <c r="G131" s="28"/>
      <c r="H131" s="28"/>
    </row>
    <row r="132" spans="2:8" hidden="1" x14ac:dyDescent="0.2">
      <c r="B132" s="45" t="s">
        <v>22</v>
      </c>
      <c r="C132" s="46"/>
      <c r="D132" s="46"/>
      <c r="E132" s="46"/>
      <c r="F132" s="46"/>
      <c r="G132" s="46"/>
      <c r="H132" s="46"/>
    </row>
    <row r="133" spans="2:8" hidden="1" x14ac:dyDescent="0.2">
      <c r="B133" s="46"/>
      <c r="C133" s="46"/>
      <c r="D133" s="46"/>
      <c r="E133" s="46"/>
      <c r="F133" s="46"/>
      <c r="G133" s="46"/>
      <c r="H133" s="46"/>
    </row>
    <row r="134" spans="2:8" ht="13.5" thickBot="1" x14ac:dyDescent="0.25">
      <c r="B134" s="28"/>
      <c r="C134" s="28"/>
      <c r="D134" s="28"/>
      <c r="E134" s="28"/>
      <c r="F134" s="28"/>
      <c r="G134" s="28"/>
      <c r="H134" s="28"/>
    </row>
    <row r="135" spans="2:8" ht="13.5" thickBot="1" x14ac:dyDescent="0.25">
      <c r="B135" s="47" t="s">
        <v>54</v>
      </c>
      <c r="C135" s="48"/>
      <c r="D135" s="48"/>
      <c r="E135" s="48"/>
      <c r="F135" s="48"/>
      <c r="G135" s="48"/>
      <c r="H135" s="49"/>
    </row>
    <row r="136" spans="2:8" ht="12.75" customHeight="1" x14ac:dyDescent="0.2">
      <c r="B136" s="30" t="s">
        <v>2</v>
      </c>
      <c r="C136" s="33" t="s">
        <v>55</v>
      </c>
      <c r="D136" s="40" t="s">
        <v>56</v>
      </c>
      <c r="E136" s="6" t="s">
        <v>4</v>
      </c>
      <c r="F136" s="6" t="s">
        <v>4</v>
      </c>
      <c r="G136" s="6" t="s">
        <v>4</v>
      </c>
      <c r="H136" s="6" t="s">
        <v>4</v>
      </c>
    </row>
    <row r="137" spans="2:8" x14ac:dyDescent="0.2">
      <c r="B137" s="29" t="s">
        <v>61</v>
      </c>
      <c r="C137" s="34"/>
      <c r="D137" s="41"/>
      <c r="E137" s="2" t="s">
        <v>5</v>
      </c>
      <c r="F137" s="2" t="s">
        <v>5</v>
      </c>
      <c r="G137" s="2" t="s">
        <v>5</v>
      </c>
      <c r="H137" s="2" t="s">
        <v>5</v>
      </c>
    </row>
    <row r="138" spans="2:8" ht="39.75" customHeight="1" thickBot="1" x14ac:dyDescent="0.25">
      <c r="B138" s="21"/>
      <c r="C138" s="35"/>
      <c r="D138" s="42"/>
      <c r="E138" s="13" t="s">
        <v>57</v>
      </c>
      <c r="F138" s="3" t="s">
        <v>58</v>
      </c>
      <c r="G138" s="3" t="s">
        <v>59</v>
      </c>
      <c r="H138" s="3" t="s">
        <v>60</v>
      </c>
    </row>
    <row r="139" spans="2:8" ht="13.5" thickBot="1" x14ac:dyDescent="0.25">
      <c r="B139" s="22" t="s">
        <v>6</v>
      </c>
      <c r="C139" s="23">
        <f>+C141+C142+C143</f>
        <v>2110576100</v>
      </c>
      <c r="D139" s="23">
        <f>+D141+D142+D143</f>
        <v>2228354780</v>
      </c>
      <c r="E139" s="23">
        <f t="shared" ref="E139:H139" si="32">+E141+E142+E143</f>
        <v>537557521</v>
      </c>
      <c r="F139" s="23">
        <f t="shared" si="32"/>
        <v>1125261238</v>
      </c>
      <c r="G139" s="23">
        <f t="shared" si="32"/>
        <v>1682646755</v>
      </c>
      <c r="H139" s="23">
        <f t="shared" si="32"/>
        <v>0</v>
      </c>
    </row>
    <row r="140" spans="2:8" ht="13.5" thickBot="1" x14ac:dyDescent="0.25">
      <c r="B140" s="21" t="s">
        <v>7</v>
      </c>
      <c r="C140" s="24"/>
      <c r="D140" s="24"/>
      <c r="E140" s="24"/>
      <c r="F140" s="24"/>
      <c r="G140" s="24"/>
      <c r="H140" s="24"/>
    </row>
    <row r="141" spans="2:8" ht="13.5" thickBot="1" x14ac:dyDescent="0.25">
      <c r="B141" s="25" t="s">
        <v>8</v>
      </c>
      <c r="C141" s="24">
        <f>C12+C33+C54+C75+C96+C117</f>
        <v>1972559400</v>
      </c>
      <c r="D141" s="24">
        <f>D12+D33+D54+D75+D96+D117</f>
        <v>1981867071</v>
      </c>
      <c r="E141" s="24">
        <f t="shared" ref="E141:H141" si="33">E12+E33+E54+E75+E96+E117</f>
        <v>500508516</v>
      </c>
      <c r="F141" s="24">
        <f t="shared" si="33"/>
        <v>1025434065</v>
      </c>
      <c r="G141" s="24">
        <f t="shared" si="33"/>
        <v>1529888042</v>
      </c>
      <c r="H141" s="24">
        <f t="shared" si="33"/>
        <v>0</v>
      </c>
    </row>
    <row r="142" spans="2:8" ht="13.5" thickBot="1" x14ac:dyDescent="0.25">
      <c r="B142" s="25" t="s">
        <v>9</v>
      </c>
      <c r="C142" s="24">
        <f t="shared" ref="C142:H142" si="34">C13+C34+C55+C76+C97+C118</f>
        <v>109926700</v>
      </c>
      <c r="D142" s="24">
        <f>D13+D34+D55+D76+D97+D118</f>
        <v>142289234</v>
      </c>
      <c r="E142" s="24">
        <f t="shared" si="34"/>
        <v>30135748</v>
      </c>
      <c r="F142" s="24">
        <f t="shared" si="34"/>
        <v>68687952</v>
      </c>
      <c r="G142" s="24">
        <f t="shared" si="34"/>
        <v>99934301</v>
      </c>
      <c r="H142" s="24">
        <f t="shared" si="34"/>
        <v>0</v>
      </c>
    </row>
    <row r="143" spans="2:8" ht="13.5" thickBot="1" x14ac:dyDescent="0.25">
      <c r="B143" s="25" t="s">
        <v>10</v>
      </c>
      <c r="C143" s="24">
        <f t="shared" ref="C143:H143" si="35">C14+C35+C56+C77+C98+C119</f>
        <v>28090000</v>
      </c>
      <c r="D143" s="24">
        <f t="shared" si="35"/>
        <v>104198475</v>
      </c>
      <c r="E143" s="24">
        <f t="shared" si="35"/>
        <v>6913257</v>
      </c>
      <c r="F143" s="24">
        <f t="shared" si="35"/>
        <v>31139221</v>
      </c>
      <c r="G143" s="24">
        <f t="shared" si="35"/>
        <v>52824412</v>
      </c>
      <c r="H143" s="24">
        <f t="shared" si="35"/>
        <v>0</v>
      </c>
    </row>
    <row r="144" spans="2:8" ht="13.5" thickBot="1" x14ac:dyDescent="0.25">
      <c r="B144" s="21"/>
      <c r="C144" s="24"/>
      <c r="D144" s="24"/>
      <c r="E144" s="24"/>
      <c r="F144" s="24"/>
      <c r="G144" s="24"/>
      <c r="H144" s="24"/>
    </row>
    <row r="145" spans="2:8" ht="26.45" customHeight="1" thickBot="1" x14ac:dyDescent="0.25">
      <c r="B145" s="22" t="s">
        <v>11</v>
      </c>
      <c r="C145" s="23">
        <f>+SUM(C146:C151)</f>
        <v>4657100</v>
      </c>
      <c r="D145" s="23">
        <f t="shared" ref="D145:H145" si="36">+SUM(D146:D151)</f>
        <v>4657100</v>
      </c>
      <c r="E145" s="23">
        <f t="shared" si="36"/>
        <v>1179014</v>
      </c>
      <c r="F145" s="23">
        <f t="shared" si="36"/>
        <v>2572385</v>
      </c>
      <c r="G145" s="23">
        <f t="shared" si="36"/>
        <v>3750227</v>
      </c>
      <c r="H145" s="23">
        <f t="shared" si="36"/>
        <v>0</v>
      </c>
    </row>
    <row r="146" spans="2:8" ht="13.5" thickBot="1" x14ac:dyDescent="0.25">
      <c r="B146" s="21" t="s">
        <v>17</v>
      </c>
      <c r="C146" s="24"/>
      <c r="D146" s="24"/>
      <c r="E146" s="24"/>
      <c r="F146" s="24"/>
      <c r="G146" s="24"/>
      <c r="H146" s="24"/>
    </row>
    <row r="147" spans="2:8" ht="13.5" thickBot="1" x14ac:dyDescent="0.25">
      <c r="B147" s="25" t="s">
        <v>24</v>
      </c>
      <c r="C147" s="24">
        <f t="shared" ref="C147:H147" si="37">C18+C39+C60+C81+C102+C123</f>
        <v>4198400</v>
      </c>
      <c r="D147" s="24">
        <f t="shared" si="37"/>
        <v>4198400</v>
      </c>
      <c r="E147" s="24">
        <f t="shared" si="37"/>
        <v>989900</v>
      </c>
      <c r="F147" s="24">
        <f t="shared" si="37"/>
        <v>2164478</v>
      </c>
      <c r="G147" s="24">
        <f t="shared" si="37"/>
        <v>3283691</v>
      </c>
      <c r="H147" s="24">
        <f t="shared" si="37"/>
        <v>0</v>
      </c>
    </row>
    <row r="148" spans="2:8" ht="26.25" thickBot="1" x14ac:dyDescent="0.25">
      <c r="B148" s="25" t="s">
        <v>25</v>
      </c>
      <c r="C148" s="24">
        <f t="shared" ref="C148:H148" si="38">C19+C40+C61+C82+C103+C124</f>
        <v>0</v>
      </c>
      <c r="D148" s="24">
        <f t="shared" si="38"/>
        <v>0</v>
      </c>
      <c r="E148" s="24">
        <f t="shared" si="38"/>
        <v>1023</v>
      </c>
      <c r="F148" s="24">
        <f t="shared" si="38"/>
        <v>87173</v>
      </c>
      <c r="G148" s="24">
        <f t="shared" si="38"/>
        <v>104036</v>
      </c>
      <c r="H148" s="24">
        <f t="shared" si="38"/>
        <v>0</v>
      </c>
    </row>
    <row r="149" spans="2:8" ht="26.25" thickBot="1" x14ac:dyDescent="0.25">
      <c r="B149" s="25" t="s">
        <v>26</v>
      </c>
      <c r="C149" s="24">
        <f t="shared" ref="C149:H149" si="39">C20+C41+C62+C83+C104+C125</f>
        <v>458700</v>
      </c>
      <c r="D149" s="24">
        <f t="shared" si="39"/>
        <v>458700</v>
      </c>
      <c r="E149" s="24">
        <f t="shared" si="39"/>
        <v>188091</v>
      </c>
      <c r="F149" s="24">
        <f t="shared" si="39"/>
        <v>320734</v>
      </c>
      <c r="G149" s="24">
        <f t="shared" si="39"/>
        <v>362500</v>
      </c>
      <c r="H149" s="24">
        <f t="shared" si="39"/>
        <v>0</v>
      </c>
    </row>
    <row r="150" spans="2:8" ht="26.25" hidden="1" thickBot="1" x14ac:dyDescent="0.25">
      <c r="B150" s="25" t="s">
        <v>27</v>
      </c>
      <c r="C150" s="24">
        <f t="shared" ref="C150:H150" si="40">C21+C42+C63+C84+C105+C126</f>
        <v>0</v>
      </c>
      <c r="D150" s="24">
        <f t="shared" si="40"/>
        <v>0</v>
      </c>
      <c r="E150" s="24">
        <f t="shared" si="40"/>
        <v>0</v>
      </c>
      <c r="F150" s="24">
        <f t="shared" si="40"/>
        <v>0</v>
      </c>
      <c r="G150" s="24">
        <f t="shared" si="40"/>
        <v>0</v>
      </c>
      <c r="H150" s="24">
        <f t="shared" si="40"/>
        <v>0</v>
      </c>
    </row>
    <row r="151" spans="2:8" ht="13.5" thickBot="1" x14ac:dyDescent="0.25">
      <c r="B151" s="21"/>
      <c r="C151" s="24"/>
      <c r="D151" s="24"/>
      <c r="E151" s="24"/>
      <c r="F151" s="24"/>
      <c r="G151" s="24"/>
      <c r="H151" s="24"/>
    </row>
    <row r="152" spans="2:8" ht="13.5" thickBot="1" x14ac:dyDescent="0.25">
      <c r="B152" s="22" t="s">
        <v>12</v>
      </c>
      <c r="C152" s="23">
        <f>+C145+C139</f>
        <v>2115233200</v>
      </c>
      <c r="D152" s="23">
        <f t="shared" ref="D152:H152" si="41">+D145+D139</f>
        <v>2233011880</v>
      </c>
      <c r="E152" s="23">
        <f t="shared" si="41"/>
        <v>538736535</v>
      </c>
      <c r="F152" s="23">
        <f t="shared" si="41"/>
        <v>1127833623</v>
      </c>
      <c r="G152" s="23">
        <f t="shared" si="41"/>
        <v>1686396982</v>
      </c>
      <c r="H152" s="23">
        <f t="shared" si="41"/>
        <v>0</v>
      </c>
    </row>
    <row r="153" spans="2:8" ht="13.5" hidden="1" thickBot="1" x14ac:dyDescent="0.25">
      <c r="B153" s="21"/>
      <c r="C153" s="24"/>
      <c r="D153" s="24"/>
      <c r="E153" s="24"/>
      <c r="F153" s="24"/>
      <c r="G153" s="24"/>
      <c r="H153" s="24"/>
    </row>
    <row r="154" spans="2:8" ht="13.5" thickBot="1" x14ac:dyDescent="0.25">
      <c r="B154" s="21" t="s">
        <v>13</v>
      </c>
      <c r="C154" s="26">
        <f t="shared" ref="C154:H154" si="42">C25+C46+C67+C88+C109+C130</f>
        <v>51565</v>
      </c>
      <c r="D154" s="26">
        <f t="shared" si="42"/>
        <v>51565</v>
      </c>
      <c r="E154" s="26">
        <f t="shared" si="42"/>
        <v>49796</v>
      </c>
      <c r="F154" s="26">
        <f t="shared" si="42"/>
        <v>49932</v>
      </c>
      <c r="G154" s="26">
        <f t="shared" si="42"/>
        <v>50095</v>
      </c>
      <c r="H154" s="26">
        <f t="shared" si="42"/>
        <v>0</v>
      </c>
    </row>
    <row r="155" spans="2:8" ht="15.75" x14ac:dyDescent="0.2">
      <c r="B155" s="27"/>
      <c r="C155" s="28"/>
      <c r="D155" s="28"/>
      <c r="E155" s="28"/>
      <c r="F155" s="28"/>
      <c r="G155" s="28"/>
      <c r="H155" s="28"/>
    </row>
    <row r="156" spans="2:8" x14ac:dyDescent="0.2">
      <c r="B156" s="28"/>
      <c r="C156" s="28"/>
      <c r="D156" s="28"/>
      <c r="E156" s="28"/>
      <c r="F156" s="28"/>
      <c r="G156" s="28"/>
      <c r="H156" s="28"/>
    </row>
    <row r="157" spans="2:8" x14ac:dyDescent="0.2">
      <c r="B157" s="28"/>
      <c r="C157" s="28"/>
      <c r="D157" s="28"/>
      <c r="E157" s="28"/>
      <c r="F157" s="28"/>
      <c r="G157" s="28"/>
      <c r="H157" s="28"/>
    </row>
    <row r="158" spans="2:8" x14ac:dyDescent="0.2">
      <c r="B158" s="28"/>
      <c r="C158" s="28"/>
      <c r="D158" s="28"/>
      <c r="E158" s="28"/>
      <c r="F158" s="28"/>
      <c r="G158" s="28"/>
      <c r="H158" s="28"/>
    </row>
    <row r="159" spans="2:8" x14ac:dyDescent="0.2">
      <c r="B159" s="28"/>
      <c r="C159" s="28"/>
      <c r="D159" s="28"/>
      <c r="E159" s="28"/>
      <c r="F159" s="28"/>
      <c r="G159" s="28"/>
      <c r="H159" s="28"/>
    </row>
    <row r="160" spans="2:8" x14ac:dyDescent="0.2">
      <c r="B160" s="28"/>
      <c r="C160" s="28"/>
      <c r="D160" s="28"/>
      <c r="E160" s="28"/>
      <c r="F160" s="28"/>
      <c r="G160" s="28"/>
      <c r="H160" s="28"/>
    </row>
    <row r="161" spans="2:8" x14ac:dyDescent="0.2">
      <c r="B161" s="28"/>
      <c r="C161" s="28"/>
      <c r="D161" s="28"/>
      <c r="E161" s="28"/>
      <c r="F161" s="28"/>
      <c r="G161" s="28"/>
      <c r="H161" s="28"/>
    </row>
    <row r="162" spans="2:8" x14ac:dyDescent="0.2">
      <c r="B162" s="28"/>
      <c r="C162" s="28"/>
      <c r="D162" s="28"/>
      <c r="E162" s="28"/>
      <c r="F162" s="28"/>
      <c r="G162" s="28"/>
      <c r="H162" s="28"/>
    </row>
    <row r="163" spans="2:8" x14ac:dyDescent="0.2">
      <c r="B163" s="28"/>
      <c r="C163" s="28"/>
      <c r="D163" s="28"/>
      <c r="E163" s="28"/>
      <c r="F163" s="28"/>
      <c r="G163" s="28"/>
      <c r="H163" s="28"/>
    </row>
    <row r="164" spans="2:8" x14ac:dyDescent="0.2">
      <c r="B164" s="28"/>
      <c r="C164" s="28"/>
      <c r="D164" s="28"/>
      <c r="E164" s="28"/>
      <c r="F164" s="28"/>
      <c r="G164" s="28"/>
      <c r="H164" s="28"/>
    </row>
    <row r="165" spans="2:8" x14ac:dyDescent="0.2">
      <c r="B165" s="28"/>
      <c r="C165" s="28"/>
      <c r="D165" s="28"/>
      <c r="E165" s="28"/>
      <c r="F165" s="28"/>
      <c r="G165" s="28"/>
      <c r="H165" s="28"/>
    </row>
    <row r="166" spans="2:8" x14ac:dyDescent="0.2">
      <c r="B166" s="28"/>
      <c r="C166" s="28"/>
      <c r="D166" s="28"/>
      <c r="E166" s="28"/>
      <c r="F166" s="28"/>
      <c r="G166" s="28"/>
      <c r="H166" s="28"/>
    </row>
    <row r="167" spans="2:8" x14ac:dyDescent="0.2">
      <c r="B167" s="28"/>
      <c r="C167" s="28"/>
      <c r="D167" s="28"/>
      <c r="E167" s="28"/>
      <c r="F167" s="28"/>
      <c r="G167" s="28"/>
      <c r="H167" s="28"/>
    </row>
    <row r="168" spans="2:8" x14ac:dyDescent="0.2">
      <c r="B168" s="28"/>
      <c r="C168" s="28"/>
      <c r="D168" s="28"/>
      <c r="E168" s="28"/>
      <c r="F168" s="28"/>
      <c r="G168" s="28"/>
      <c r="H168" s="28"/>
    </row>
    <row r="169" spans="2:8" x14ac:dyDescent="0.2">
      <c r="B169" s="28"/>
      <c r="C169" s="28"/>
      <c r="D169" s="28"/>
      <c r="E169" s="28"/>
      <c r="F169" s="28"/>
      <c r="G169" s="28"/>
      <c r="H169" s="28"/>
    </row>
  </sheetData>
  <mergeCells count="25">
    <mergeCell ref="B3:H3"/>
    <mergeCell ref="B4:H4"/>
    <mergeCell ref="B5:H5"/>
    <mergeCell ref="D7:D9"/>
    <mergeCell ref="B135:H135"/>
    <mergeCell ref="D91:D93"/>
    <mergeCell ref="B111:H111"/>
    <mergeCell ref="C112:C114"/>
    <mergeCell ref="D112:D114"/>
    <mergeCell ref="D136:D138"/>
    <mergeCell ref="B132:H133"/>
    <mergeCell ref="B6:H6"/>
    <mergeCell ref="C7:C9"/>
    <mergeCell ref="C136:C138"/>
    <mergeCell ref="B27:H27"/>
    <mergeCell ref="C28:C30"/>
    <mergeCell ref="D28:D30"/>
    <mergeCell ref="B48:H48"/>
    <mergeCell ref="C49:C51"/>
    <mergeCell ref="D49:D51"/>
    <mergeCell ref="B69:H69"/>
    <mergeCell ref="C70:C72"/>
    <mergeCell ref="D70:D72"/>
    <mergeCell ref="B90:H90"/>
    <mergeCell ref="C91:C93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65" fitToHeight="0" orientation="portrait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Milena L. Grigorova</cp:lastModifiedBy>
  <cp:lastPrinted>2026-10-29T11:28:00Z</cp:lastPrinted>
  <dcterms:created xsi:type="dcterms:W3CDTF">2016-04-01T09:51:31Z</dcterms:created>
  <dcterms:modified xsi:type="dcterms:W3CDTF">2026-10-29T13:12:26Z</dcterms:modified>
</cp:coreProperties>
</file>